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inoiu\D\Desktop\Medlife\2021\Vektor 2021\excels\"/>
    </mc:Choice>
  </mc:AlternateContent>
  <xr:revisionPtr revIDLastSave="0" documentId="8_{AE4FFC08-B5DE-49BE-906B-639F477F58DB}" xr6:coauthVersionLast="47" xr6:coauthVersionMax="47" xr10:uidLastSave="{00000000-0000-0000-0000-000000000000}"/>
  <bookViews>
    <workbookView xWindow="-108" yWindow="-108" windowWidth="23256" windowHeight="12576" activeTab="3" xr2:uid="{FF0E1E00-80AD-4255-BBB6-C9042EDBFB56}"/>
  </bookViews>
  <sheets>
    <sheet name="BS" sheetId="1" r:id="rId1"/>
    <sheet name="PL" sheetId="2" r:id="rId2"/>
    <sheet name="CF" sheetId="3" r:id="rId3"/>
    <sheet name="SO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4" l="1"/>
  <c r="V40" i="4"/>
  <c r="T40" i="4"/>
  <c r="S40" i="4"/>
  <c r="R40" i="4"/>
  <c r="Q40" i="4"/>
  <c r="D37" i="4"/>
  <c r="P37" i="4" s="1"/>
  <c r="I40" i="4"/>
  <c r="V39" i="4"/>
  <c r="T39" i="4"/>
  <c r="S39" i="4"/>
  <c r="R39" i="4"/>
  <c r="Q39" i="4"/>
  <c r="P39" i="4"/>
  <c r="O39" i="4"/>
  <c r="K39" i="4"/>
  <c r="W39" i="4" s="1"/>
  <c r="I39" i="4"/>
  <c r="U39" i="4" s="1"/>
  <c r="J37" i="4"/>
  <c r="V37" i="4" s="1"/>
  <c r="H37" i="4"/>
  <c r="T37" i="4" s="1"/>
  <c r="G37" i="4"/>
  <c r="S37" i="4" s="1"/>
  <c r="F37" i="4"/>
  <c r="R37" i="4" s="1"/>
  <c r="E37" i="4"/>
  <c r="Q37" i="4" s="1"/>
  <c r="C37" i="4"/>
  <c r="O37" i="4" s="1"/>
  <c r="V35" i="4"/>
  <c r="S35" i="4"/>
  <c r="T35" i="4"/>
  <c r="R35" i="4"/>
  <c r="Q35" i="4"/>
  <c r="P35" i="4"/>
  <c r="I35" i="4"/>
  <c r="P34" i="4"/>
  <c r="O34" i="4"/>
  <c r="V34" i="4"/>
  <c r="T34" i="4"/>
  <c r="S34" i="4"/>
  <c r="R34" i="4"/>
  <c r="Q34" i="4"/>
  <c r="I34" i="4"/>
  <c r="V33" i="4"/>
  <c r="R33" i="4"/>
  <c r="Q33" i="4"/>
  <c r="T33" i="4"/>
  <c r="S33" i="4"/>
  <c r="P33" i="4"/>
  <c r="O33" i="4"/>
  <c r="T32" i="4"/>
  <c r="S32" i="4"/>
  <c r="P32" i="4"/>
  <c r="V32" i="4"/>
  <c r="I32" i="4"/>
  <c r="K32" i="4" s="1"/>
  <c r="W32" i="4" s="1"/>
  <c r="R32" i="4"/>
  <c r="Q32" i="4"/>
  <c r="O32" i="4"/>
  <c r="V31" i="4"/>
  <c r="R31" i="4"/>
  <c r="T31" i="4"/>
  <c r="S31" i="4"/>
  <c r="Q31" i="4"/>
  <c r="P31" i="4"/>
  <c r="I31" i="4"/>
  <c r="T30" i="4"/>
  <c r="P30" i="4"/>
  <c r="V30" i="4"/>
  <c r="S30" i="4"/>
  <c r="R30" i="4"/>
  <c r="I30" i="4"/>
  <c r="O30" i="4"/>
  <c r="V29" i="4"/>
  <c r="R29" i="4"/>
  <c r="T29" i="4"/>
  <c r="S29" i="4"/>
  <c r="Q29" i="4"/>
  <c r="P29" i="4"/>
  <c r="O29" i="4"/>
  <c r="T27" i="4"/>
  <c r="P27" i="4"/>
  <c r="W27" i="4"/>
  <c r="V27" i="4"/>
  <c r="H42" i="4"/>
  <c r="S27" i="4"/>
  <c r="R27" i="4"/>
  <c r="Q27" i="4"/>
  <c r="O27" i="4"/>
  <c r="S18" i="4"/>
  <c r="R18" i="4"/>
  <c r="Q18" i="4"/>
  <c r="P18" i="4"/>
  <c r="O18" i="4"/>
  <c r="V18" i="4"/>
  <c r="V17" i="4"/>
  <c r="T17" i="4"/>
  <c r="S17" i="4"/>
  <c r="R17" i="4"/>
  <c r="Q17" i="4"/>
  <c r="P17" i="4"/>
  <c r="O17" i="4"/>
  <c r="I17" i="4"/>
  <c r="K17" i="4" s="1"/>
  <c r="J15" i="4"/>
  <c r="V15" i="4" s="1"/>
  <c r="G15" i="4"/>
  <c r="S15" i="4" s="1"/>
  <c r="F15" i="4"/>
  <c r="R15" i="4" s="1"/>
  <c r="E15" i="4"/>
  <c r="Q15" i="4" s="1"/>
  <c r="D15" i="4"/>
  <c r="P15" i="4" s="1"/>
  <c r="C15" i="4"/>
  <c r="O15" i="4" s="1"/>
  <c r="V13" i="4"/>
  <c r="T13" i="4"/>
  <c r="S13" i="4"/>
  <c r="R13" i="4"/>
  <c r="P13" i="4"/>
  <c r="O13" i="4"/>
  <c r="I13" i="4"/>
  <c r="V12" i="4"/>
  <c r="T12" i="4"/>
  <c r="S12" i="4"/>
  <c r="R12" i="4"/>
  <c r="Q12" i="4"/>
  <c r="P12" i="4"/>
  <c r="O12" i="4"/>
  <c r="I12" i="4"/>
  <c r="T11" i="4"/>
  <c r="S11" i="4"/>
  <c r="R11" i="4"/>
  <c r="Q11" i="4"/>
  <c r="P11" i="4"/>
  <c r="O11" i="4"/>
  <c r="V11" i="4"/>
  <c r="I11" i="4"/>
  <c r="K11" i="4" s="1"/>
  <c r="W11" i="4" s="1"/>
  <c r="S10" i="4"/>
  <c r="R10" i="4"/>
  <c r="Q10" i="4"/>
  <c r="P10" i="4"/>
  <c r="O10" i="4"/>
  <c r="V10" i="4"/>
  <c r="T10" i="4"/>
  <c r="T9" i="4"/>
  <c r="S9" i="4"/>
  <c r="R9" i="4"/>
  <c r="Q9" i="4"/>
  <c r="P9" i="4"/>
  <c r="O9" i="4"/>
  <c r="V9" i="4"/>
  <c r="I9" i="4"/>
  <c r="K9" i="4" s="1"/>
  <c r="W9" i="4" s="1"/>
  <c r="V8" i="4"/>
  <c r="T8" i="4"/>
  <c r="S8" i="4"/>
  <c r="R8" i="4"/>
  <c r="Q8" i="4"/>
  <c r="P8" i="4"/>
  <c r="O8" i="4"/>
  <c r="I8" i="4"/>
  <c r="U8" i="4" s="1"/>
  <c r="V7" i="4"/>
  <c r="S7" i="4"/>
  <c r="Q7" i="4"/>
  <c r="P7" i="4"/>
  <c r="O7" i="4"/>
  <c r="T5" i="4"/>
  <c r="J20" i="4"/>
  <c r="E20" i="4"/>
  <c r="D20" i="4"/>
  <c r="N54" i="3"/>
  <c r="N50" i="3"/>
  <c r="N49" i="3"/>
  <c r="L49" i="3"/>
  <c r="N48" i="3"/>
  <c r="N47" i="3"/>
  <c r="N46" i="3"/>
  <c r="N45" i="3"/>
  <c r="E51" i="3"/>
  <c r="N41" i="3"/>
  <c r="L41" i="3"/>
  <c r="N40" i="3"/>
  <c r="L40" i="3"/>
  <c r="N39" i="3"/>
  <c r="N38" i="3"/>
  <c r="N37" i="3"/>
  <c r="L37" i="3"/>
  <c r="N36" i="3"/>
  <c r="N33" i="3"/>
  <c r="N32" i="3"/>
  <c r="N31" i="3"/>
  <c r="N27" i="3"/>
  <c r="N26" i="3"/>
  <c r="N25" i="3"/>
  <c r="N24" i="3"/>
  <c r="N21" i="3"/>
  <c r="L21" i="3"/>
  <c r="N20" i="3"/>
  <c r="L20" i="3"/>
  <c r="N19" i="3"/>
  <c r="N18" i="3"/>
  <c r="N17" i="3"/>
  <c r="N16" i="3"/>
  <c r="L16" i="3"/>
  <c r="N15" i="3"/>
  <c r="N14" i="3"/>
  <c r="L14" i="3"/>
  <c r="N13" i="3"/>
  <c r="N12" i="3"/>
  <c r="N11" i="3"/>
  <c r="N10" i="3"/>
  <c r="L10" i="3"/>
  <c r="N9" i="3"/>
  <c r="E22" i="3"/>
  <c r="N22" i="3" s="1"/>
  <c r="N42" i="2"/>
  <c r="L42" i="2"/>
  <c r="G42" i="2"/>
  <c r="P42" i="2" s="1"/>
  <c r="N37" i="2"/>
  <c r="L37" i="2"/>
  <c r="G37" i="2"/>
  <c r="P37" i="2" s="1"/>
  <c r="E38" i="2"/>
  <c r="C38" i="2"/>
  <c r="N35" i="2"/>
  <c r="L35" i="2"/>
  <c r="G35" i="2"/>
  <c r="P35" i="2" s="1"/>
  <c r="N34" i="2"/>
  <c r="L34" i="2"/>
  <c r="G34" i="2"/>
  <c r="P34" i="2" s="1"/>
  <c r="N30" i="2"/>
  <c r="N29" i="2"/>
  <c r="N26" i="2"/>
  <c r="N24" i="2"/>
  <c r="L24" i="2"/>
  <c r="N21" i="2"/>
  <c r="N20" i="2"/>
  <c r="N16" i="2"/>
  <c r="N13" i="2"/>
  <c r="N12" i="2"/>
  <c r="N11" i="2"/>
  <c r="N10" i="2"/>
  <c r="N9" i="2"/>
  <c r="N8" i="2"/>
  <c r="N5" i="2"/>
  <c r="E6" i="2"/>
  <c r="P2" i="2"/>
  <c r="N36" i="1"/>
  <c r="P4" i="1"/>
  <c r="L4" i="1"/>
  <c r="D42" i="4" l="1"/>
  <c r="G20" i="4"/>
  <c r="J42" i="4"/>
  <c r="K8" i="4"/>
  <c r="W8" i="4" s="1"/>
  <c r="U9" i="4"/>
  <c r="C20" i="4"/>
  <c r="O20" i="4" s="1"/>
  <c r="W17" i="4"/>
  <c r="V20" i="4"/>
  <c r="K34" i="4"/>
  <c r="W34" i="4" s="1"/>
  <c r="U34" i="4"/>
  <c r="U35" i="4"/>
  <c r="K35" i="4"/>
  <c r="W35" i="4" s="1"/>
  <c r="K12" i="4"/>
  <c r="W12" i="4" s="1"/>
  <c r="U12" i="4"/>
  <c r="K13" i="4"/>
  <c r="W13" i="4" s="1"/>
  <c r="U13" i="4"/>
  <c r="T42" i="4"/>
  <c r="U31" i="4"/>
  <c r="K31" i="4"/>
  <c r="W31" i="4" s="1"/>
  <c r="K30" i="4"/>
  <c r="W30" i="4" s="1"/>
  <c r="U30" i="4"/>
  <c r="K40" i="4"/>
  <c r="W40" i="4" s="1"/>
  <c r="U40" i="4"/>
  <c r="I37" i="4"/>
  <c r="P20" i="4"/>
  <c r="Q20" i="4"/>
  <c r="S20" i="4"/>
  <c r="P42" i="4"/>
  <c r="U5" i="4"/>
  <c r="I10" i="4"/>
  <c r="U27" i="4"/>
  <c r="Q30" i="4"/>
  <c r="O31" i="4"/>
  <c r="U32" i="4"/>
  <c r="O35" i="4"/>
  <c r="P40" i="4"/>
  <c r="C42" i="4"/>
  <c r="V42" i="4"/>
  <c r="V5" i="4"/>
  <c r="Q13" i="4"/>
  <c r="I29" i="4"/>
  <c r="I33" i="4"/>
  <c r="O5" i="4"/>
  <c r="W5" i="4"/>
  <c r="U17" i="4"/>
  <c r="E42" i="4"/>
  <c r="P5" i="4"/>
  <c r="F42" i="4"/>
  <c r="Q5" i="4"/>
  <c r="G42" i="4"/>
  <c r="R5" i="4"/>
  <c r="U11" i="4"/>
  <c r="S5" i="4"/>
  <c r="N51" i="3"/>
  <c r="L45" i="3"/>
  <c r="E28" i="3"/>
  <c r="E42" i="3"/>
  <c r="N42" i="3" s="1"/>
  <c r="N6" i="3"/>
  <c r="E18" i="2"/>
  <c r="N6" i="2"/>
  <c r="L38" i="2"/>
  <c r="G38" i="2"/>
  <c r="P38" i="2" s="1"/>
  <c r="C41" i="2"/>
  <c r="E41" i="2"/>
  <c r="N38" i="2"/>
  <c r="E47" i="2"/>
  <c r="N47" i="2" s="1"/>
  <c r="E14" i="2"/>
  <c r="N14" i="2" s="1"/>
  <c r="G36" i="2"/>
  <c r="P36" i="2" s="1"/>
  <c r="E23" i="2"/>
  <c r="N23" i="2" s="1"/>
  <c r="L36" i="2"/>
  <c r="N36" i="2"/>
  <c r="N4" i="2"/>
  <c r="I42" i="4" l="1"/>
  <c r="R42" i="4"/>
  <c r="U42" i="4"/>
  <c r="O42" i="4"/>
  <c r="K10" i="4"/>
  <c r="W10" i="4" s="1"/>
  <c r="U10" i="4"/>
  <c r="K37" i="4"/>
  <c r="W37" i="4" s="1"/>
  <c r="U37" i="4"/>
  <c r="Q42" i="4"/>
  <c r="K33" i="4"/>
  <c r="W33" i="4" s="1"/>
  <c r="U33" i="4"/>
  <c r="S42" i="4"/>
  <c r="K29" i="4"/>
  <c r="U29" i="4"/>
  <c r="E29" i="3"/>
  <c r="N28" i="3"/>
  <c r="N41" i="2"/>
  <c r="E46" i="2"/>
  <c r="N46" i="2" s="1"/>
  <c r="L41" i="2"/>
  <c r="G41" i="2"/>
  <c r="P41" i="2" s="1"/>
  <c r="N18" i="2"/>
  <c r="E25" i="2"/>
  <c r="W29" i="4" l="1"/>
  <c r="K42" i="4"/>
  <c r="N29" i="3"/>
  <c r="E34" i="3"/>
  <c r="E27" i="2"/>
  <c r="N25" i="2"/>
  <c r="W42" i="4" l="1"/>
  <c r="N34" i="3"/>
  <c r="E53" i="3"/>
  <c r="N27" i="2"/>
  <c r="E43" i="2"/>
  <c r="N43" i="2" s="1"/>
  <c r="N53" i="3" l="1"/>
  <c r="E55" i="3"/>
  <c r="N55" i="3" l="1"/>
  <c r="N17" i="1" l="1"/>
  <c r="N9" i="1"/>
  <c r="N47" i="1"/>
  <c r="N8" i="1"/>
  <c r="N28" i="1"/>
  <c r="N31" i="1"/>
  <c r="N15" i="1"/>
  <c r="N11" i="1"/>
  <c r="N37" i="1"/>
  <c r="N19" i="1"/>
  <c r="N10" i="1"/>
  <c r="N16" i="1"/>
  <c r="N26" i="1"/>
  <c r="N32" i="1"/>
  <c r="N30" i="1"/>
  <c r="N43" i="1"/>
  <c r="N27" i="1" l="1"/>
  <c r="E12" i="1"/>
  <c r="N12" i="1" s="1"/>
  <c r="N7" i="1"/>
  <c r="N25" i="1"/>
  <c r="N39" i="1"/>
  <c r="N20" i="1"/>
  <c r="E18" i="1"/>
  <c r="N18" i="1" s="1"/>
  <c r="N14" i="1"/>
  <c r="N44" i="1"/>
  <c r="N45" i="1"/>
  <c r="R7" i="4" l="1"/>
  <c r="F20" i="4"/>
  <c r="N29" i="1"/>
  <c r="E46" i="1"/>
  <c r="N42" i="1"/>
  <c r="E38" i="1"/>
  <c r="N35" i="1"/>
  <c r="E21" i="1"/>
  <c r="T7" i="4" l="1"/>
  <c r="R20" i="4"/>
  <c r="I7" i="4"/>
  <c r="L30" i="2"/>
  <c r="G30" i="2"/>
  <c r="C47" i="2"/>
  <c r="E22" i="1"/>
  <c r="N22" i="1" s="1"/>
  <c r="N21" i="1"/>
  <c r="N38" i="1"/>
  <c r="E48" i="1"/>
  <c r="N46" i="1"/>
  <c r="E33" i="1"/>
  <c r="N33" i="1" s="1"/>
  <c r="K7" i="4" l="1"/>
  <c r="U7" i="4"/>
  <c r="L20" i="2"/>
  <c r="G20" i="2"/>
  <c r="C23" i="2"/>
  <c r="G4" i="2"/>
  <c r="L4" i="2"/>
  <c r="L21" i="2"/>
  <c r="G21" i="2"/>
  <c r="L47" i="2"/>
  <c r="P47" i="2" s="1"/>
  <c r="G47" i="2"/>
  <c r="L13" i="2"/>
  <c r="L16" i="2"/>
  <c r="G16" i="2"/>
  <c r="P30" i="2"/>
  <c r="L31" i="1"/>
  <c r="G31" i="1"/>
  <c r="N48" i="1"/>
  <c r="L14" i="1"/>
  <c r="G14" i="1"/>
  <c r="E40" i="1"/>
  <c r="N40" i="1" s="1"/>
  <c r="W7" i="4" l="1"/>
  <c r="L11" i="3"/>
  <c r="L18" i="3"/>
  <c r="L54" i="3"/>
  <c r="L19" i="3"/>
  <c r="L32" i="3"/>
  <c r="L12" i="3"/>
  <c r="L13" i="3"/>
  <c r="L33" i="3"/>
  <c r="L17" i="3"/>
  <c r="L15" i="3"/>
  <c r="P21" i="2"/>
  <c r="P4" i="2"/>
  <c r="P16" i="2"/>
  <c r="L5" i="2"/>
  <c r="G5" i="2"/>
  <c r="C6" i="2"/>
  <c r="L23" i="2"/>
  <c r="G23" i="2"/>
  <c r="L26" i="2"/>
  <c r="G26" i="2"/>
  <c r="L29" i="2"/>
  <c r="G29" i="2"/>
  <c r="C46" i="2"/>
  <c r="P20" i="2"/>
  <c r="L32" i="1"/>
  <c r="L19" i="1"/>
  <c r="L11" i="1"/>
  <c r="G11" i="1"/>
  <c r="P14" i="1"/>
  <c r="E49" i="1"/>
  <c r="L45" i="1"/>
  <c r="G45" i="1"/>
  <c r="P31" i="1"/>
  <c r="L9" i="3"/>
  <c r="L25" i="3" l="1"/>
  <c r="L39" i="3"/>
  <c r="L38" i="3"/>
  <c r="L47" i="3"/>
  <c r="L48" i="3"/>
  <c r="L50" i="3"/>
  <c r="L26" i="3"/>
  <c r="P5" i="2"/>
  <c r="P26" i="2"/>
  <c r="P23" i="2"/>
  <c r="L46" i="2"/>
  <c r="P46" i="2" s="1"/>
  <c r="G46" i="2"/>
  <c r="C18" i="2"/>
  <c r="L6" i="2"/>
  <c r="G6" i="2"/>
  <c r="P29" i="2"/>
  <c r="G17" i="1"/>
  <c r="L17" i="1"/>
  <c r="C46" i="1"/>
  <c r="L42" i="1"/>
  <c r="G42" i="1"/>
  <c r="L16" i="1"/>
  <c r="G16" i="1"/>
  <c r="L44" i="1"/>
  <c r="G44" i="1"/>
  <c r="L15" i="1"/>
  <c r="G15" i="1"/>
  <c r="C18" i="1"/>
  <c r="P45" i="1"/>
  <c r="L26" i="1"/>
  <c r="G26" i="1"/>
  <c r="L9" i="1"/>
  <c r="G9" i="1"/>
  <c r="C21" i="1"/>
  <c r="L20" i="1"/>
  <c r="G20" i="1"/>
  <c r="L10" i="1"/>
  <c r="G10" i="1"/>
  <c r="G7" i="1"/>
  <c r="C12" i="1"/>
  <c r="L7" i="1"/>
  <c r="N49" i="1"/>
  <c r="L39" i="1"/>
  <c r="G39" i="1"/>
  <c r="G36" i="1"/>
  <c r="L36" i="1"/>
  <c r="G8" i="1"/>
  <c r="L8" i="1"/>
  <c r="L37" i="1"/>
  <c r="G37" i="1"/>
  <c r="L30" i="1"/>
  <c r="G30" i="1"/>
  <c r="L27" i="1"/>
  <c r="G27" i="1"/>
  <c r="C38" i="1"/>
  <c r="G35" i="1"/>
  <c r="L35" i="1"/>
  <c r="L25" i="1"/>
  <c r="G25" i="1"/>
  <c r="G28" i="1"/>
  <c r="L28" i="1"/>
  <c r="L43" i="1"/>
  <c r="G43" i="1"/>
  <c r="L47" i="1"/>
  <c r="G47" i="1"/>
  <c r="P11" i="1"/>
  <c r="T18" i="4" l="1"/>
  <c r="I18" i="4"/>
  <c r="H15" i="4"/>
  <c r="L27" i="3"/>
  <c r="P6" i="2"/>
  <c r="L18" i="2"/>
  <c r="G18" i="2"/>
  <c r="C25" i="2"/>
  <c r="P47" i="1"/>
  <c r="P35" i="1"/>
  <c r="P30" i="1"/>
  <c r="P10" i="1"/>
  <c r="P39" i="1"/>
  <c r="P16" i="1"/>
  <c r="P43" i="1"/>
  <c r="L38" i="1"/>
  <c r="G38" i="1"/>
  <c r="P37" i="1"/>
  <c r="P20" i="1"/>
  <c r="P28" i="1"/>
  <c r="P8" i="1"/>
  <c r="C22" i="1"/>
  <c r="L21" i="1"/>
  <c r="G21" i="1"/>
  <c r="G18" i="1"/>
  <c r="L18" i="1"/>
  <c r="P42" i="1"/>
  <c r="P27" i="1"/>
  <c r="P7" i="1"/>
  <c r="G46" i="1"/>
  <c r="C48" i="1"/>
  <c r="L46" i="1"/>
  <c r="L29" i="1"/>
  <c r="G29" i="1"/>
  <c r="P36" i="1"/>
  <c r="L12" i="1"/>
  <c r="G12" i="1"/>
  <c r="P9" i="1"/>
  <c r="P15" i="1"/>
  <c r="P17" i="1"/>
  <c r="P25" i="1"/>
  <c r="C33" i="1"/>
  <c r="C40" i="1" s="1"/>
  <c r="P26" i="1"/>
  <c r="P44" i="1"/>
  <c r="T15" i="4" l="1"/>
  <c r="H20" i="4"/>
  <c r="I15" i="4"/>
  <c r="K18" i="4"/>
  <c r="U18" i="4"/>
  <c r="L36" i="3"/>
  <c r="C42" i="3"/>
  <c r="L42" i="3" s="1"/>
  <c r="L24" i="3"/>
  <c r="C28" i="3"/>
  <c r="L25" i="2"/>
  <c r="G25" i="2"/>
  <c r="C27" i="2"/>
  <c r="P18" i="2"/>
  <c r="P29" i="1"/>
  <c r="P38" i="1"/>
  <c r="L40" i="1"/>
  <c r="G40" i="1"/>
  <c r="P46" i="1"/>
  <c r="G33" i="1"/>
  <c r="L33" i="1"/>
  <c r="L48" i="1"/>
  <c r="G48" i="1"/>
  <c r="C49" i="1"/>
  <c r="P18" i="1"/>
  <c r="P12" i="1"/>
  <c r="P21" i="1"/>
  <c r="L22" i="1"/>
  <c r="G22" i="1"/>
  <c r="W18" i="4" l="1"/>
  <c r="K15" i="4"/>
  <c r="U15" i="4"/>
  <c r="I20" i="4"/>
  <c r="T20" i="4"/>
  <c r="C22" i="3"/>
  <c r="L22" i="3" s="1"/>
  <c r="L6" i="3"/>
  <c r="L31" i="3"/>
  <c r="C29" i="3"/>
  <c r="L28" i="3"/>
  <c r="L27" i="2"/>
  <c r="C43" i="2"/>
  <c r="G27" i="2"/>
  <c r="P25" i="2"/>
  <c r="L49" i="1"/>
  <c r="G49" i="1"/>
  <c r="P40" i="1"/>
  <c r="P22" i="1"/>
  <c r="P48" i="1"/>
  <c r="P33" i="1"/>
  <c r="U20" i="4" l="1"/>
  <c r="W15" i="4"/>
  <c r="K20" i="4"/>
  <c r="C34" i="3"/>
  <c r="L34" i="3" s="1"/>
  <c r="L29" i="3"/>
  <c r="L43" i="2"/>
  <c r="P43" i="2" s="1"/>
  <c r="G43" i="2"/>
  <c r="P27" i="2"/>
  <c r="P49" i="1"/>
  <c r="W20" i="4" l="1"/>
  <c r="L46" i="3"/>
  <c r="C51" i="3"/>
  <c r="C53" i="3" l="1"/>
  <c r="L51" i="3"/>
  <c r="L53" i="3" l="1"/>
  <c r="C55" i="3"/>
  <c r="L55" i="3" l="1"/>
  <c r="L11" i="2" l="1"/>
  <c r="G11" i="2"/>
  <c r="L12" i="2" l="1"/>
  <c r="G12" i="2"/>
  <c r="G9" i="2"/>
  <c r="L9" i="2"/>
  <c r="G10" i="2"/>
  <c r="L10" i="2"/>
  <c r="P11" i="2"/>
  <c r="L8" i="2" l="1"/>
  <c r="G8" i="2"/>
  <c r="C14" i="2"/>
  <c r="P10" i="2"/>
  <c r="P9" i="2"/>
  <c r="P12" i="2"/>
  <c r="L14" i="2" l="1"/>
  <c r="G14" i="2"/>
  <c r="P8" i="2"/>
  <c r="P14" i="2" l="1"/>
</calcChain>
</file>

<file path=xl/sharedStrings.xml><?xml version="1.0" encoding="utf-8"?>
<sst xmlns="http://schemas.openxmlformats.org/spreadsheetml/2006/main" count="347" uniqueCount="290">
  <si>
    <t>ENG conso</t>
  </si>
  <si>
    <t>RO Conso</t>
  </si>
  <si>
    <t>September 30,</t>
  </si>
  <si>
    <t>December 31,</t>
  </si>
  <si>
    <t>Variation</t>
  </si>
  <si>
    <t>30 septembrie</t>
  </si>
  <si>
    <t>31 decembrie</t>
  </si>
  <si>
    <t>Variatie</t>
  </si>
  <si>
    <t>2021/2020</t>
  </si>
  <si>
    <t>ASSETS</t>
  </si>
  <si>
    <t>ACTIVE</t>
  </si>
  <si>
    <t>Long Term</t>
  </si>
  <si>
    <t>ACTIVE IMOBILIZATE</t>
  </si>
  <si>
    <t>Goodwill</t>
  </si>
  <si>
    <t>Fond comercial</t>
  </si>
  <si>
    <t>Intangible assets</t>
  </si>
  <si>
    <t>Imobilizări necorporale</t>
  </si>
  <si>
    <t>Tangible assets</t>
  </si>
  <si>
    <t>Imobilizări corporale</t>
  </si>
  <si>
    <t>Right-of-use asset</t>
  </si>
  <si>
    <t>Drept de folosinta</t>
  </si>
  <si>
    <t>Other financial assets</t>
  </si>
  <si>
    <t>Alte active financiare</t>
  </si>
  <si>
    <t>TOTAL NON-CURRENT ASSETS</t>
  </si>
  <si>
    <t>TOTAL ACTIVE IMOBILIZATE</t>
  </si>
  <si>
    <t>Current Assets</t>
  </si>
  <si>
    <t>ACTVE CIRCULANTE</t>
  </si>
  <si>
    <t>Inventories</t>
  </si>
  <si>
    <t>Stocuri</t>
  </si>
  <si>
    <t>Receivables</t>
  </si>
  <si>
    <t xml:space="preserve">Creanțe </t>
  </si>
  <si>
    <t>Other receivables</t>
  </si>
  <si>
    <t>Alte active</t>
  </si>
  <si>
    <t xml:space="preserve">Cash and cash equivalents </t>
  </si>
  <si>
    <t>Numerar și echivalente de numerar</t>
  </si>
  <si>
    <t>Assets classified as held for sale</t>
  </si>
  <si>
    <t>Active clasificate ca destinate vânzării</t>
  </si>
  <si>
    <t>Prepayments</t>
  </si>
  <si>
    <t>CHELTUIELI IN AVANS</t>
  </si>
  <si>
    <t>TOTAL CURRENT ASSETS</t>
  </si>
  <si>
    <t>TOTAL ACTIVE CIRCULANTE</t>
  </si>
  <si>
    <t>TOTAL ASSETS</t>
  </si>
  <si>
    <t>TOTAL ACTIVE</t>
  </si>
  <si>
    <t>LIABILITIES &amp; SHAREHOLDER’S EQUITY</t>
  </si>
  <si>
    <t>CAPITALURI SI DATORII</t>
  </si>
  <si>
    <t>Current Liabilities</t>
  </si>
  <si>
    <t>DATORII CURENTE</t>
  </si>
  <si>
    <t>Trade accounts payable</t>
  </si>
  <si>
    <t>Datorii comerciale</t>
  </si>
  <si>
    <t>Overdraft</t>
  </si>
  <si>
    <t>Descoperire de cont</t>
  </si>
  <si>
    <t>Current portion of lease liability</t>
  </si>
  <si>
    <t>Porțiunea curenta a datoriei din leasing financiar</t>
  </si>
  <si>
    <t>Current portion of long term debt</t>
  </si>
  <si>
    <t>Porțiunea curenta a datoriilor pe termen lung</t>
  </si>
  <si>
    <t>Current tax liabilities</t>
  </si>
  <si>
    <t>Datorii cu impozitul pe profit curent</t>
  </si>
  <si>
    <t>Provisions</t>
  </si>
  <si>
    <t>Provizioane</t>
  </si>
  <si>
    <t>Other liabilities</t>
  </si>
  <si>
    <t>Alte datorii</t>
  </si>
  <si>
    <t>Liabilities directly associated with assets classified as held for sale</t>
  </si>
  <si>
    <t>Datorii asociate cu active destinate vânzării</t>
  </si>
  <si>
    <t>TOTAL CURRENT LIABILITIES</t>
  </si>
  <si>
    <t>TOTAL DATORII CURENTE</t>
  </si>
  <si>
    <t>Long Term Debt</t>
  </si>
  <si>
    <t>DATORII PE TERMEN LUNG</t>
  </si>
  <si>
    <t>Lease liability</t>
  </si>
  <si>
    <t>Datorii din leasing financiar</t>
  </si>
  <si>
    <t>Other long term debt</t>
  </si>
  <si>
    <t>Alte datorii pe termen lung</t>
  </si>
  <si>
    <t>Long term debt</t>
  </si>
  <si>
    <t>Datorii pe termen lung</t>
  </si>
  <si>
    <t>TOTAL LONG-TERM LIABILITIES</t>
  </si>
  <si>
    <t>TOTAL DATORII PE TERMEN LUNG</t>
  </si>
  <si>
    <t>Deferred tax liability</t>
  </si>
  <si>
    <t>Datorii cu impozitul amânat</t>
  </si>
  <si>
    <t>TOTAL LIABILITIES</t>
  </si>
  <si>
    <t>TOTAL DATORII</t>
  </si>
  <si>
    <t>SHAREHOLDER’S EQUITY</t>
  </si>
  <si>
    <t>CAPITALURI</t>
  </si>
  <si>
    <t>Issued capital</t>
  </si>
  <si>
    <t>Capital emis</t>
  </si>
  <si>
    <t>Treasury shares</t>
  </si>
  <si>
    <t>Actiuni proprii</t>
  </si>
  <si>
    <t>Reserves</t>
  </si>
  <si>
    <t>Rezerve</t>
  </si>
  <si>
    <t>Retained earnings</t>
  </si>
  <si>
    <t>Rezultat reportat</t>
  </si>
  <si>
    <t>Equity attributable to owners of the Group</t>
  </si>
  <si>
    <t>Capitaluri atribuibile proprietarilor Grupului</t>
  </si>
  <si>
    <t>Non-controlling interests</t>
  </si>
  <si>
    <t>Interese care nu controlează</t>
  </si>
  <si>
    <t>TOTAL EQUITY</t>
  </si>
  <si>
    <t>TOTAL CAPITALURI</t>
  </si>
  <si>
    <t>TOTAL LIABILITIES AND EQUITY</t>
  </si>
  <si>
    <t>TOTAL CAPITALURI SI DATORII</t>
  </si>
  <si>
    <t>9 months ended September 30,</t>
  </si>
  <si>
    <t>9 luni incheiate la 30 septembrie,</t>
  </si>
  <si>
    <t>Sales</t>
  </si>
  <si>
    <t>CIFRA DE AFACERI</t>
  </si>
  <si>
    <t>Other operating revenues</t>
  </si>
  <si>
    <t>Alte venituri operaționale</t>
  </si>
  <si>
    <t>Operating Income</t>
  </si>
  <si>
    <t>VENITURI OPERAȚIONALE</t>
  </si>
  <si>
    <t>Consumable materials and repair materials</t>
  </si>
  <si>
    <t>Consumabile si materiale de reparatii</t>
  </si>
  <si>
    <t>Third party expenses (including doctor’s agreements)</t>
  </si>
  <si>
    <t>Cheltuieli cu tertii (inclusiv contractele cu medicii)</t>
  </si>
  <si>
    <t>Salary and related expenses</t>
  </si>
  <si>
    <t>Cheltuieli cu salariile cele asimilate salariilor</t>
  </si>
  <si>
    <t>Social contributions</t>
  </si>
  <si>
    <t>Contributii sociale</t>
  </si>
  <si>
    <t>Depreciation</t>
  </si>
  <si>
    <t>Amortizare</t>
  </si>
  <si>
    <t>Impairment losses and gains (including reversals of impairment losses)</t>
  </si>
  <si>
    <t>Pierderi (sau castiguri) din depreciere (inclusiv reversari ale pierderilor din depreciere)</t>
  </si>
  <si>
    <t>Other operating expenses</t>
  </si>
  <si>
    <t>Alte cheltuieli</t>
  </si>
  <si>
    <t>Operating expenses</t>
  </si>
  <si>
    <t>CHELTUIELI OPERAȚIONALE</t>
  </si>
  <si>
    <t>Operating Profit</t>
  </si>
  <si>
    <t>PROFIT OPERAȚIONAL</t>
  </si>
  <si>
    <t>Finance cost</t>
  </si>
  <si>
    <t>Costul finanțării</t>
  </si>
  <si>
    <t>Other financial expenses</t>
  </si>
  <si>
    <t>Alte cheltuieli financiare</t>
  </si>
  <si>
    <t>Financial result</t>
  </si>
  <si>
    <t>REZULTAT FINANCIAR</t>
  </si>
  <si>
    <t>Result Before Taxes</t>
  </si>
  <si>
    <t>REZULTAT ÎNAINTE DE IMPOZITARE</t>
  </si>
  <si>
    <t>Income tax expense</t>
  </si>
  <si>
    <t>Cheltuiala cu impozitul pe profit</t>
  </si>
  <si>
    <t>Net Result</t>
  </si>
  <si>
    <t>REZULTAT NET</t>
  </si>
  <si>
    <t>Owners of the Group</t>
  </si>
  <si>
    <t>Proprietarilor Grupului</t>
  </si>
  <si>
    <t>Intereselor care nu controlează</t>
  </si>
  <si>
    <t>Other comprehensive income items that will not be reclassified to profit or loss</t>
  </si>
  <si>
    <t>ALTE ELEMENTE ALE REZULTATULUI GLOBAL CARE NU VOR FI RECLASIFICATE IN CONTUL DE PROFIT SAU PIERDERE</t>
  </si>
  <si>
    <t>Gain / Loss on revaluation of properties</t>
  </si>
  <si>
    <t>Câștig/pierdere rezultat/a din reevaluare</t>
  </si>
  <si>
    <t>Corrections related to prior years</t>
  </si>
  <si>
    <t>Corecții referitoare la ani precedenți</t>
  </si>
  <si>
    <t>Gain/loss on revaluation of own shares</t>
  </si>
  <si>
    <t>Câștig/pierdere rezultat/a din reevaluarea actiunilor proprii</t>
  </si>
  <si>
    <t>Deferred tax on other comprehensive income components</t>
  </si>
  <si>
    <t>Impozit amânat pentru alte elemente ale rezultatului global</t>
  </si>
  <si>
    <t>TOTAL OTHER COMPREHENSIVE INCOME</t>
  </si>
  <si>
    <t>TOTAL ALTE ELEMENTE DE REZULTAT GLOBAL</t>
  </si>
  <si>
    <t>Total other comprehensive income attributable to:</t>
  </si>
  <si>
    <t>Total alte elemente de rezultat global atribuibile</t>
  </si>
  <si>
    <t>TOTAL COMPREHENSIVE INCOME</t>
  </si>
  <si>
    <t>TOTAL REZULTAT GLOBAL</t>
  </si>
  <si>
    <t xml:space="preserve">Total comprehensive income attributable to: </t>
  </si>
  <si>
    <t xml:space="preserve">Total rezultat global atribuibil: </t>
  </si>
  <si>
    <t>ENG</t>
  </si>
  <si>
    <t>RO</t>
  </si>
  <si>
    <t>Perioada incheiata la 30 septembrie,</t>
  </si>
  <si>
    <t>Net income/(loss) before taxes</t>
  </si>
  <si>
    <t>Profit/pierderi inainte de impozitare</t>
  </si>
  <si>
    <t>Adjustments for</t>
  </si>
  <si>
    <t>Ajustari pentru:</t>
  </si>
  <si>
    <t>Depreciere</t>
  </si>
  <si>
    <t>Disposal of subsidiaries</t>
  </si>
  <si>
    <t>Vanzarea subsidiarelor</t>
  </si>
  <si>
    <t>Provisions for liabilities and charges</t>
  </si>
  <si>
    <t>Provizioane pentru riscuri si cheltuieli</t>
  </si>
  <si>
    <t>Interest revenue</t>
  </si>
  <si>
    <t>Venituri din dobanzi</t>
  </si>
  <si>
    <t>Interest expense</t>
  </si>
  <si>
    <t>Cheltuiala cu dobanda</t>
  </si>
  <si>
    <t>Dividends</t>
  </si>
  <si>
    <t>Dividende</t>
  </si>
  <si>
    <t>Allowance for doubtful debts and receivables written-off</t>
  </si>
  <si>
    <t>Ajustari de valoare pentru creante si pierderi din creante</t>
  </si>
  <si>
    <t>Written off and allowance of other current assets</t>
  </si>
  <si>
    <t>Ajustari de valoare pentru alte active circulante si pierderi din alte active circulante</t>
  </si>
  <si>
    <t>Financial Discounts</t>
  </si>
  <si>
    <t>Reduceri financiare</t>
  </si>
  <si>
    <t>Other non-monetary gains</t>
  </si>
  <si>
    <t>Alte venituri nemonetare</t>
  </si>
  <si>
    <t>Unrealized exchange gain / loss</t>
  </si>
  <si>
    <t>Diferente de curs rezultate din reevaluarea soldurilor in valuta</t>
  </si>
  <si>
    <t>GW impairment</t>
  </si>
  <si>
    <t>Fond comercial negativ rezultat in urma achizitiilor</t>
  </si>
  <si>
    <t>Net gain on disposal of property</t>
  </si>
  <si>
    <t>Castig/(Pierdere) din vanzarea activelor pe termen lung</t>
  </si>
  <si>
    <t>Operating cash flow before working capital changes</t>
  </si>
  <si>
    <t>Fluxuri de trezorerie din exploatare inainte de modificarile in capitalul circulant</t>
  </si>
  <si>
    <t xml:space="preserve">Decrease / (increase) in accounts receivable </t>
  </si>
  <si>
    <t>Descresteri/(Cresteri) ale soldurilor de creante</t>
  </si>
  <si>
    <t>Decrease / (increase) in inventories</t>
  </si>
  <si>
    <t>Descresteri/(Cresteri) ale soldurilor de stocuri</t>
  </si>
  <si>
    <t>Decrease / (increase) in prepayments</t>
  </si>
  <si>
    <t>Descresteri/(Cresteri) de cheltuieli in avans</t>
  </si>
  <si>
    <t>Increase / (decrease) in accounts payable</t>
  </si>
  <si>
    <t>Cresteri/(descresteri) de datorii</t>
  </si>
  <si>
    <t>Cash generated from WC changes</t>
  </si>
  <si>
    <t>Cash generated from operations</t>
  </si>
  <si>
    <t>Numerar generat din exploatare</t>
  </si>
  <si>
    <t>Income Tax Paid</t>
  </si>
  <si>
    <t>Impozit pe profit platit</t>
  </si>
  <si>
    <t>Interest Paid</t>
  </si>
  <si>
    <t>Dobanzi platite</t>
  </si>
  <si>
    <t>Interest received</t>
  </si>
  <si>
    <t>Dobanzi primite</t>
  </si>
  <si>
    <t>Net cash from / (used in) operating activities</t>
  </si>
  <si>
    <t>Numerar net generat din activitati de exploatare</t>
  </si>
  <si>
    <t>Investment in business combination</t>
  </si>
  <si>
    <t>Investitii in combinari de intreprinderi</t>
  </si>
  <si>
    <t>Additional participation interest acquired</t>
  </si>
  <si>
    <t>Achizitii aditionale de participatii</t>
  </si>
  <si>
    <t>Purchase of intangible assets</t>
  </si>
  <si>
    <t>Achizitii de imobilizari necorporale</t>
  </si>
  <si>
    <t>Purchase of property, plant and equipment</t>
  </si>
  <si>
    <t>Achizitii de imobilizari corporale</t>
  </si>
  <si>
    <t>Proceed from sale business combination</t>
  </si>
  <si>
    <t>Venituri din combinari de intreprinderi</t>
  </si>
  <si>
    <t>Proceed from sale of fixed assets</t>
  </si>
  <si>
    <t>Venituri din vanzari de mijloace fixe</t>
  </si>
  <si>
    <t>Net cash used in investing activities</t>
  </si>
  <si>
    <t>Numerar net folosit in activitatea de investitii</t>
  </si>
  <si>
    <t>Cash flow from financing activities</t>
  </si>
  <si>
    <t>Share capital contribution</t>
  </si>
  <si>
    <t>Contributii la capital social</t>
  </si>
  <si>
    <t>Increase in Loans</t>
  </si>
  <si>
    <t>Crestere de imprumuturi</t>
  </si>
  <si>
    <t>Payment of loans</t>
  </si>
  <si>
    <t>Rambursari de imprumuturi</t>
  </si>
  <si>
    <t>Financial Lease payments</t>
  </si>
  <si>
    <t>Plati pentru leasing</t>
  </si>
  <si>
    <t>Dividends paid to NCI</t>
  </si>
  <si>
    <t>Dividende platite intereselor care nu controleaza</t>
  </si>
  <si>
    <t xml:space="preserve">Payments for purchase of treasury shares </t>
  </si>
  <si>
    <t>Plati pentru achizitii de actiuni proprii</t>
  </si>
  <si>
    <t>Net cash from used in financing activities</t>
  </si>
  <si>
    <t>Numerar net utilizat in activitatea de finantare</t>
  </si>
  <si>
    <t>Net change in cash and cash equivalents</t>
  </si>
  <si>
    <t>Modificarea neta de numerar si echivalent de numerar</t>
  </si>
  <si>
    <t>Cash and cash equivalents beginning of the period</t>
  </si>
  <si>
    <t>Numerar si echivalente de numerar la inceputul perioadei</t>
  </si>
  <si>
    <t>Cash and cash equivalents end of the period</t>
  </si>
  <si>
    <t>Numerar si echivalente de numerar la sfarsitul perioadei</t>
  </si>
  <si>
    <t>Share Capital</t>
  </si>
  <si>
    <t>Share premium</t>
  </si>
  <si>
    <t>General reserves and other reserves</t>
  </si>
  <si>
    <t>Revaluation Reserve</t>
  </si>
  <si>
    <t>Accumulated  Results</t>
  </si>
  <si>
    <t>Attributable to owners of the parent</t>
  </si>
  <si>
    <t>Total  Equity</t>
  </si>
  <si>
    <t>Capital social</t>
  </si>
  <si>
    <t>Prime de emisiune</t>
  </si>
  <si>
    <t>Rezerve legale si alte rezerve</t>
  </si>
  <si>
    <t>Rezerva din reevaluare</t>
  </si>
  <si>
    <t>Interese care nu controleaza</t>
  </si>
  <si>
    <t>Total capitaluri</t>
  </si>
  <si>
    <t>Balance as at December 31, 2020</t>
  </si>
  <si>
    <t>Sold la 31 decembrie 2020</t>
  </si>
  <si>
    <t>Recognition of other reserves for fiscal purposes</t>
  </si>
  <si>
    <t>Recunoasterea de alte rezerve in scopuri fiscale</t>
  </si>
  <si>
    <t xml:space="preserve">Recognition of other reserves </t>
  </si>
  <si>
    <t>Recunoasterea altor rezerve</t>
  </si>
  <si>
    <t>Additional non-controlling interest arising as of result of business combinations</t>
  </si>
  <si>
    <t>Crestere in ceea ce priveste interesele care nu controleaza ca rezultat al combinarilor de intreprinderi</t>
  </si>
  <si>
    <t>Subsequent acquisition of NCI</t>
  </si>
  <si>
    <t>Achizitie de participatii aditionale</t>
  </si>
  <si>
    <t>Distribution of dividends</t>
  </si>
  <si>
    <t>Distribuire de dividende</t>
  </si>
  <si>
    <t>Net release of own shares used for acquiring additional NCI</t>
  </si>
  <si>
    <t>Cedare neta de actiuni proprii pentru achizitie suplimentara de NCI</t>
  </si>
  <si>
    <t>Increase in premiums due to difference between fair value and cost of own shares when the exchange was made</t>
  </si>
  <si>
    <t>Crestere in prime ca urmare a diferentei dintre valoarea de piata a actiunilor cedate si cost la momentul schimbului</t>
  </si>
  <si>
    <t xml:space="preserve"> </t>
  </si>
  <si>
    <t xml:space="preserve">Total comprehensive income </t>
  </si>
  <si>
    <t>Total rezultat global</t>
  </si>
  <si>
    <t>Deferred tax related to other elements of the overall result</t>
  </si>
  <si>
    <t>Impozit amanat pentru alte elemente ale rezultatului global</t>
  </si>
  <si>
    <t>Profit of the year</t>
  </si>
  <si>
    <t>Profitul anului curent</t>
  </si>
  <si>
    <t>Balance as at September 30, 2021</t>
  </si>
  <si>
    <t>Sold la 30 septembrie 2021</t>
  </si>
  <si>
    <t>Revaluation  Reserve</t>
  </si>
  <si>
    <t>Balance as at December 31, 2019</t>
  </si>
  <si>
    <t>Sold la 31 decembrie 2019</t>
  </si>
  <si>
    <t>Recunoasterea rezervelor legale</t>
  </si>
  <si>
    <t>Decrease from own shares valuation</t>
  </si>
  <si>
    <t>Scadere din reevaluarea actiunilor proprii</t>
  </si>
  <si>
    <t>Balance as at September 30, 2020</t>
  </si>
  <si>
    <t>Sold la 30 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</si>
</sst>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_(* #,##0_);_(* \(#,##0\);_(* &quot;-&quot;??_);_(@_)"/>
    <numFmt numFmtId="166" formatCode="_(* #,##0_);_(* \(#,##0\);_(* &quot;-&quot;?_);_(@_)"/>
    <numFmt numFmtId="167" formatCode="0.0%"/>
    <numFmt numFmtId="168" formatCode="_(* #,##0_);_(* \(#,##0\);_(* &quot;-&quot;_);_(@_)"/>
    <numFmt numFmtId="169" formatCode="_(* #,##0.0_);_(* \(#,##0.0\);_(* &quot;-&quot;??_);_(@_)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Verdana"/>
      <family val="2"/>
    </font>
    <font>
      <i/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14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195">
    <xf numFmtId="0" fontId="0" fillId="0" borderId="0" xfId="0"/>
    <xf numFmtId="0" fontId="3" fillId="0" borderId="0" xfId="3" applyFont="1"/>
    <xf numFmtId="0" fontId="3" fillId="2" borderId="0" xfId="3" applyFont="1" applyFill="1"/>
    <xf numFmtId="165" fontId="5" fillId="0" borderId="0" xfId="1" applyNumberFormat="1" applyFont="1"/>
    <xf numFmtId="0" fontId="6" fillId="0" borderId="0" xfId="3" applyFont="1" applyAlignment="1">
      <alignment horizontal="right" vertical="center" wrapText="1"/>
    </xf>
    <xf numFmtId="0" fontId="6" fillId="2" borderId="0" xfId="3" applyFont="1" applyFill="1" applyAlignment="1">
      <alignment horizontal="right" vertical="center" wrapText="1"/>
    </xf>
    <xf numFmtId="16" fontId="6" fillId="0" borderId="0" xfId="3" quotePrefix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 wrapText="1"/>
    </xf>
    <xf numFmtId="0" fontId="3" fillId="0" borderId="0" xfId="3" applyFont="1" applyAlignment="1">
      <alignment horizontal="left" vertical="center" indent="1"/>
    </xf>
    <xf numFmtId="0" fontId="6" fillId="0" borderId="0" xfId="3" applyFont="1" applyAlignment="1">
      <alignment horizontal="right" vertical="center"/>
    </xf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right" vertical="center" wrapText="1"/>
    </xf>
    <xf numFmtId="0" fontId="6" fillId="0" borderId="0" xfId="3" applyFont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166" fontId="3" fillId="0" borderId="0" xfId="3" applyNumberFormat="1" applyFont="1"/>
    <xf numFmtId="3" fontId="6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165" fontId="3" fillId="0" borderId="0" xfId="1" applyNumberFormat="1" applyFont="1" applyAlignment="1">
      <alignment vertical="center"/>
    </xf>
    <xf numFmtId="3" fontId="3" fillId="0" borderId="0" xfId="3" applyNumberFormat="1" applyFont="1" applyAlignment="1">
      <alignment vertical="center"/>
    </xf>
    <xf numFmtId="167" fontId="3" fillId="0" borderId="0" xfId="2" applyNumberFormat="1" applyFont="1" applyAlignment="1">
      <alignment horizontal="right" vertical="center" wrapText="1"/>
    </xf>
    <xf numFmtId="9" fontId="3" fillId="0" borderId="0" xfId="2" applyFont="1"/>
    <xf numFmtId="0" fontId="3" fillId="0" borderId="0" xfId="0" applyFont="1" applyAlignment="1">
      <alignment horizontal="left" vertical="center" indent="1"/>
    </xf>
    <xf numFmtId="165" fontId="3" fillId="0" borderId="0" xfId="1" applyNumberFormat="1" applyFont="1"/>
    <xf numFmtId="165" fontId="5" fillId="0" borderId="0" xfId="1" applyNumberFormat="1" applyFont="1" applyAlignment="1">
      <alignment horizontal="right" vertical="center" wrapText="1"/>
    </xf>
    <xf numFmtId="168" fontId="3" fillId="0" borderId="0" xfId="3" applyNumberFormat="1" applyFont="1"/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 wrapText="1" indent="1"/>
    </xf>
    <xf numFmtId="165" fontId="3" fillId="0" borderId="2" xfId="1" applyNumberFormat="1" applyFont="1" applyBorder="1" applyAlignment="1">
      <alignment vertical="center"/>
    </xf>
    <xf numFmtId="3" fontId="3" fillId="0" borderId="2" xfId="3" applyNumberFormat="1" applyFont="1" applyBorder="1" applyAlignment="1">
      <alignment vertical="center"/>
    </xf>
    <xf numFmtId="167" fontId="3" fillId="0" borderId="2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165" fontId="6" fillId="0" borderId="3" xfId="1" applyNumberFormat="1" applyFont="1" applyBorder="1" applyAlignment="1">
      <alignment vertical="center" wrapText="1"/>
    </xf>
    <xf numFmtId="3" fontId="6" fillId="0" borderId="3" xfId="3" applyNumberFormat="1" applyFont="1" applyBorder="1" applyAlignment="1">
      <alignment vertical="center" wrapText="1"/>
    </xf>
    <xf numFmtId="0" fontId="3" fillId="0" borderId="0" xfId="3" applyFont="1" applyAlignment="1">
      <alignment wrapText="1"/>
    </xf>
    <xf numFmtId="167" fontId="6" fillId="0" borderId="3" xfId="2" applyNumberFormat="1" applyFont="1" applyBorder="1" applyAlignment="1">
      <alignment vertical="center" wrapText="1"/>
    </xf>
    <xf numFmtId="167" fontId="6" fillId="0" borderId="3" xfId="2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/>
    </xf>
    <xf numFmtId="167" fontId="6" fillId="0" borderId="0" xfId="3" applyNumberFormat="1" applyFont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 wrapText="1"/>
    </xf>
    <xf numFmtId="167" fontId="6" fillId="0" borderId="1" xfId="2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7" fontId="6" fillId="0" borderId="0" xfId="2" applyNumberFormat="1" applyFont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/>
    </xf>
    <xf numFmtId="43" fontId="3" fillId="0" borderId="0" xfId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3" fillId="0" borderId="2" xfId="1" applyNumberFormat="1" applyFont="1" applyFill="1" applyBorder="1" applyAlignment="1">
      <alignment horizontal="right" vertical="center"/>
    </xf>
    <xf numFmtId="3" fontId="3" fillId="0" borderId="2" xfId="3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167" fontId="6" fillId="0" borderId="1" xfId="2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167" fontId="3" fillId="0" borderId="0" xfId="2" applyNumberFormat="1" applyFont="1"/>
    <xf numFmtId="165" fontId="3" fillId="0" borderId="0" xfId="1" applyNumberFormat="1" applyFont="1" applyFill="1" applyAlignment="1">
      <alignment vertical="center"/>
    </xf>
    <xf numFmtId="3" fontId="3" fillId="0" borderId="0" xfId="3" applyNumberFormat="1" applyFont="1" applyAlignment="1">
      <alignment horizontal="right" vertical="center"/>
    </xf>
    <xf numFmtId="167" fontId="8" fillId="0" borderId="0" xfId="2" applyNumberFormat="1" applyFont="1" applyAlignment="1">
      <alignment horizontal="right" vertical="center" wrapText="1"/>
    </xf>
    <xf numFmtId="43" fontId="3" fillId="0" borderId="2" xfId="1" applyFont="1" applyBorder="1" applyAlignment="1">
      <alignment horizontal="right" vertical="center"/>
    </xf>
    <xf numFmtId="165" fontId="6" fillId="0" borderId="3" xfId="1" applyNumberFormat="1" applyFont="1" applyFill="1" applyBorder="1" applyAlignment="1">
      <alignment vertical="center" wrapText="1"/>
    </xf>
    <xf numFmtId="165" fontId="6" fillId="0" borderId="3" xfId="1" applyNumberFormat="1" applyFont="1" applyBorder="1" applyAlignment="1">
      <alignment vertical="center"/>
    </xf>
    <xf numFmtId="3" fontId="6" fillId="0" borderId="3" xfId="3" applyNumberFormat="1" applyFont="1" applyBorder="1" applyAlignment="1">
      <alignment vertical="center"/>
    </xf>
    <xf numFmtId="167" fontId="6" fillId="0" borderId="3" xfId="2" applyNumberFormat="1" applyFont="1" applyBorder="1" applyAlignment="1">
      <alignment vertical="center"/>
    </xf>
    <xf numFmtId="165" fontId="3" fillId="0" borderId="0" xfId="3" applyNumberFormat="1" applyFont="1"/>
    <xf numFmtId="0" fontId="6" fillId="0" borderId="0" xfId="3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3" quotePrefix="1" applyFont="1" applyBorder="1" applyAlignment="1">
      <alignment horizontal="right" vertical="center"/>
    </xf>
    <xf numFmtId="0" fontId="6" fillId="0" borderId="1" xfId="3" quotePrefix="1" applyFont="1" applyBorder="1" applyAlignment="1">
      <alignment horizontal="right" vertical="center" wrapText="1"/>
    </xf>
    <xf numFmtId="0" fontId="6" fillId="0" borderId="1" xfId="0" quotePrefix="1" applyFont="1" applyBorder="1" applyAlignment="1">
      <alignment horizontal="right" vertical="center"/>
    </xf>
    <xf numFmtId="0" fontId="6" fillId="0" borderId="1" xfId="0" quotePrefix="1" applyFont="1" applyBorder="1" applyAlignment="1">
      <alignment horizontal="right" vertical="center" wrapText="1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 wrapText="1"/>
    </xf>
    <xf numFmtId="167" fontId="9" fillId="0" borderId="0" xfId="2" applyNumberFormat="1" applyFont="1" applyAlignment="1">
      <alignment horizontal="righ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3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10" fontId="3" fillId="0" borderId="0" xfId="2" applyNumberFormat="1" applyFont="1"/>
    <xf numFmtId="0" fontId="6" fillId="0" borderId="0" xfId="3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7" fontId="5" fillId="0" borderId="0" xfId="2" applyNumberFormat="1" applyFont="1" applyAlignment="1">
      <alignment horizontal="right" vertical="center" wrapText="1"/>
    </xf>
    <xf numFmtId="0" fontId="3" fillId="0" borderId="0" xfId="3" applyFont="1" applyAlignment="1">
      <alignment horizontal="left" vertical="center"/>
    </xf>
    <xf numFmtId="167" fontId="3" fillId="0" borderId="4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165" fontId="6" fillId="0" borderId="0" xfId="1" applyNumberFormat="1" applyFont="1" applyAlignment="1">
      <alignment vertical="center" wrapText="1"/>
    </xf>
    <xf numFmtId="167" fontId="6" fillId="0" borderId="0" xfId="2" applyNumberFormat="1" applyFont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165" fontId="6" fillId="0" borderId="3" xfId="1" applyNumberFormat="1" applyFont="1" applyFill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7" fontId="6" fillId="0" borderId="5" xfId="2" applyNumberFormat="1" applyFont="1" applyBorder="1" applyAlignment="1">
      <alignment horizontal="right" vertical="center" wrapText="1"/>
    </xf>
    <xf numFmtId="165" fontId="3" fillId="0" borderId="4" xfId="1" applyNumberFormat="1" applyFont="1" applyFill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/>
    <xf numFmtId="165" fontId="3" fillId="0" borderId="6" xfId="0" applyNumberFormat="1" applyFont="1" applyBorder="1" applyAlignment="1">
      <alignment horizontal="right" vertical="center"/>
    </xf>
    <xf numFmtId="167" fontId="3" fillId="0" borderId="6" xfId="2" applyNumberFormat="1" applyFont="1" applyBorder="1"/>
    <xf numFmtId="0" fontId="3" fillId="0" borderId="0" xfId="3" applyFont="1" applyAlignment="1">
      <alignment horizontal="right"/>
    </xf>
    <xf numFmtId="43" fontId="3" fillId="2" borderId="0" xfId="1" applyFont="1" applyFill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right" vertical="center" wrapText="1"/>
    </xf>
    <xf numFmtId="165" fontId="10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165" fontId="8" fillId="0" borderId="6" xfId="1" applyNumberFormat="1" applyFont="1" applyBorder="1" applyAlignment="1">
      <alignment horizontal="right" vertical="center"/>
    </xf>
    <xf numFmtId="165" fontId="10" fillId="0" borderId="7" xfId="1" applyNumberFormat="1" applyFont="1" applyBorder="1" applyAlignment="1">
      <alignment horizontal="right" vertical="center"/>
    </xf>
    <xf numFmtId="165" fontId="8" fillId="0" borderId="7" xfId="1" applyNumberFormat="1" applyFont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5" fontId="8" fillId="0" borderId="0" xfId="1" applyNumberFormat="1" applyFont="1" applyFill="1" applyAlignment="1">
      <alignment horizontal="right" vertical="center"/>
    </xf>
    <xf numFmtId="0" fontId="3" fillId="0" borderId="0" xfId="0" applyFont="1" applyFill="1"/>
    <xf numFmtId="165" fontId="17" fillId="0" borderId="0" xfId="1" applyNumberFormat="1" applyFont="1" applyFill="1" applyAlignment="1">
      <alignment vertical="center"/>
    </xf>
    <xf numFmtId="165" fontId="17" fillId="0" borderId="0" xfId="1" applyNumberFormat="1" applyFont="1" applyFill="1" applyAlignment="1">
      <alignment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3" fillId="0" borderId="6" xfId="1" applyNumberFormat="1" applyFont="1" applyFill="1" applyBorder="1" applyAlignment="1">
      <alignment horizontal="right" vertical="center"/>
    </xf>
    <xf numFmtId="165" fontId="12" fillId="0" borderId="6" xfId="1" applyNumberFormat="1" applyFont="1" applyFill="1" applyBorder="1" applyAlignment="1">
      <alignment horizontal="right" vertical="center"/>
    </xf>
    <xf numFmtId="165" fontId="16" fillId="0" borderId="1" xfId="1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" xfId="0" applyFont="1" applyFill="1" applyBorder="1"/>
    <xf numFmtId="0" fontId="15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3" fontId="16" fillId="0" borderId="4" xfId="0" applyNumberFormat="1" applyFont="1" applyFill="1" applyBorder="1" applyAlignment="1">
      <alignment vertical="center"/>
    </xf>
    <xf numFmtId="165" fontId="16" fillId="0" borderId="4" xfId="1" applyNumberFormat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horizontal="right" vertical="center"/>
    </xf>
    <xf numFmtId="165" fontId="16" fillId="0" borderId="4" xfId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5" fontId="12" fillId="0" borderId="0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vertical="center" wrapText="1"/>
    </xf>
    <xf numFmtId="165" fontId="12" fillId="0" borderId="0" xfId="1" applyNumberFormat="1" applyFont="1" applyFill="1" applyAlignment="1">
      <alignment vertical="center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165" fontId="12" fillId="0" borderId="6" xfId="1" applyNumberFormat="1" applyFont="1" applyFill="1" applyBorder="1" applyAlignment="1">
      <alignment vertical="center"/>
    </xf>
    <xf numFmtId="168" fontId="13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vertical="center"/>
    </xf>
    <xf numFmtId="168" fontId="12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16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justify" vertical="center" wrapText="1"/>
    </xf>
    <xf numFmtId="165" fontId="17" fillId="0" borderId="0" xfId="1" applyNumberFormat="1" applyFont="1" applyFill="1" applyAlignment="1">
      <alignment horizontal="right" vertical="center"/>
    </xf>
    <xf numFmtId="169" fontId="12" fillId="0" borderId="2" xfId="1" applyNumberFormat="1" applyFont="1" applyFill="1" applyBorder="1" applyAlignment="1">
      <alignment horizontal="right" vertical="center"/>
    </xf>
    <xf numFmtId="168" fontId="12" fillId="0" borderId="2" xfId="0" applyNumberFormat="1" applyFont="1" applyFill="1" applyBorder="1" applyAlignment="1">
      <alignment horizontal="right" vertical="center"/>
    </xf>
    <xf numFmtId="165" fontId="17" fillId="0" borderId="2" xfId="1" applyNumberFormat="1" applyFont="1" applyFill="1" applyBorder="1" applyAlignment="1">
      <alignment horizontal="right" vertical="center" wrapText="1"/>
    </xf>
    <xf numFmtId="165" fontId="12" fillId="0" borderId="2" xfId="1" applyNumberFormat="1" applyFont="1" applyFill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5" fontId="17" fillId="0" borderId="2" xfId="1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3" fontId="16" fillId="0" borderId="1" xfId="0" applyNumberFormat="1" applyFont="1" applyFill="1" applyBorder="1" applyAlignment="1">
      <alignment horizontal="right" vertical="center"/>
    </xf>
    <xf numFmtId="165" fontId="16" fillId="0" borderId="1" xfId="1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165" fontId="12" fillId="0" borderId="4" xfId="1" applyNumberFormat="1" applyFont="1" applyFill="1" applyBorder="1" applyAlignment="1">
      <alignment vertical="center"/>
    </xf>
    <xf numFmtId="165" fontId="12" fillId="0" borderId="4" xfId="1" applyNumberFormat="1" applyFont="1" applyFill="1" applyBorder="1" applyAlignment="1">
      <alignment vertical="center" wrapText="1"/>
    </xf>
    <xf numFmtId="165" fontId="12" fillId="0" borderId="0" xfId="1" applyNumberFormat="1" applyFont="1" applyFill="1" applyAlignment="1">
      <alignment vertical="center" wrapText="1"/>
    </xf>
    <xf numFmtId="165" fontId="12" fillId="0" borderId="0" xfId="1" applyNumberFormat="1" applyFont="1" applyFill="1"/>
  </cellXfs>
  <cellStyles count="5">
    <cellStyle name="Comma" xfId="1" builtinId="3"/>
    <cellStyle name="Normal" xfId="0" builtinId="0"/>
    <cellStyle name="Normal 16" xfId="3" xr:uid="{C5F8BA2F-1999-42FC-B13C-FE7EA597514C}"/>
    <cellStyle name="Normal 2 11" xfId="4" xr:uid="{5473C12D-9C1B-4976-8F5E-6812093D1C7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CD35-4B49-4E3F-B5F8-B13234DAF9E5}">
  <dimension ref="A1:W54"/>
  <sheetViews>
    <sheetView workbookViewId="0"/>
  </sheetViews>
  <sheetFormatPr defaultColWidth="8.6640625" defaultRowHeight="10.199999999999999" x14ac:dyDescent="0.2"/>
  <cols>
    <col min="1" max="1" width="41.6640625" style="1" customWidth="1"/>
    <col min="2" max="2" width="1.33203125" style="1" customWidth="1"/>
    <col min="3" max="3" width="17.5546875" style="1" customWidth="1"/>
    <col min="4" max="4" width="1.33203125" style="1" customWidth="1"/>
    <col min="5" max="5" width="16" style="1" bestFit="1" customWidth="1"/>
    <col min="6" max="6" width="1.33203125" style="1" customWidth="1"/>
    <col min="7" max="7" width="11.109375" style="1" customWidth="1"/>
    <col min="8" max="8" width="0.5546875" style="1" customWidth="1"/>
    <col min="9" max="9" width="4" style="1" customWidth="1"/>
    <col min="10" max="10" width="40.44140625" style="1" customWidth="1"/>
    <col min="11" max="11" width="2" style="1" customWidth="1"/>
    <col min="12" max="12" width="16" style="1" bestFit="1" customWidth="1"/>
    <col min="13" max="13" width="2" style="1" customWidth="1"/>
    <col min="14" max="14" width="15.6640625" style="1" customWidth="1"/>
    <col min="15" max="15" width="1.33203125" style="1" customWidth="1"/>
    <col min="16" max="16" width="11.33203125" style="1" customWidth="1"/>
    <col min="17" max="17" width="4.33203125" style="3" customWidth="1"/>
    <col min="18" max="18" width="3.88671875" style="1" customWidth="1"/>
    <col min="19" max="19" width="13" style="1" bestFit="1" customWidth="1"/>
    <col min="20" max="20" width="12.44140625" style="1" customWidth="1"/>
    <col min="21" max="21" width="13.44140625" style="1" customWidth="1"/>
    <col min="22" max="22" width="13.5546875" style="1" customWidth="1"/>
    <col min="23" max="16384" width="8.6640625" style="1"/>
  </cols>
  <sheetData>
    <row r="1" spans="1:22" x14ac:dyDescent="0.2">
      <c r="A1" s="1" t="s">
        <v>0</v>
      </c>
      <c r="H1" s="2"/>
      <c r="J1" s="1" t="s">
        <v>1</v>
      </c>
    </row>
    <row r="2" spans="1:22" x14ac:dyDescent="0.2">
      <c r="H2" s="2"/>
    </row>
    <row r="3" spans="1:22" x14ac:dyDescent="0.2">
      <c r="C3" s="4" t="s">
        <v>2</v>
      </c>
      <c r="E3" s="4" t="s">
        <v>3</v>
      </c>
      <c r="G3" s="4" t="s">
        <v>4</v>
      </c>
      <c r="H3" s="5"/>
      <c r="L3" s="6" t="s">
        <v>5</v>
      </c>
      <c r="N3" s="4" t="s">
        <v>6</v>
      </c>
      <c r="P3" s="4" t="s">
        <v>7</v>
      </c>
      <c r="Q3" s="7"/>
    </row>
    <row r="4" spans="1:22" ht="10.8" thickBot="1" x14ac:dyDescent="0.25">
      <c r="A4" s="8"/>
      <c r="B4" s="9"/>
      <c r="C4" s="10">
        <v>2021</v>
      </c>
      <c r="D4" s="9"/>
      <c r="E4" s="10">
        <v>2020</v>
      </c>
      <c r="G4" s="11" t="s">
        <v>8</v>
      </c>
      <c r="H4" s="5"/>
      <c r="J4" s="8"/>
      <c r="L4" s="10">
        <f>C4</f>
        <v>2021</v>
      </c>
      <c r="N4" s="11">
        <v>2020</v>
      </c>
      <c r="P4" s="11" t="str">
        <f>G4</f>
        <v>2021/2020</v>
      </c>
      <c r="Q4" s="7"/>
    </row>
    <row r="5" spans="1:22" ht="10.199999999999999" customHeight="1" thickTop="1" x14ac:dyDescent="0.2">
      <c r="A5" s="12" t="s">
        <v>9</v>
      </c>
      <c r="B5" s="13"/>
      <c r="D5" s="13"/>
      <c r="H5" s="2"/>
      <c r="J5" s="14" t="s">
        <v>10</v>
      </c>
      <c r="S5" s="15"/>
      <c r="T5" s="15"/>
      <c r="U5" s="15"/>
      <c r="V5" s="15"/>
    </row>
    <row r="6" spans="1:22" ht="10.199999999999999" customHeight="1" x14ac:dyDescent="0.2">
      <c r="A6" s="12" t="s">
        <v>11</v>
      </c>
      <c r="B6" s="13"/>
      <c r="C6" s="16"/>
      <c r="D6" s="13"/>
      <c r="E6" s="16"/>
      <c r="H6" s="2"/>
      <c r="J6" s="14" t="s">
        <v>12</v>
      </c>
      <c r="L6" s="17"/>
      <c r="N6" s="17"/>
      <c r="S6" s="15"/>
      <c r="T6" s="15"/>
      <c r="U6" s="15"/>
      <c r="V6" s="15"/>
    </row>
    <row r="7" spans="1:22" ht="10.199999999999999" customHeight="1" x14ac:dyDescent="0.2">
      <c r="A7" s="8" t="s">
        <v>13</v>
      </c>
      <c r="B7" s="13"/>
      <c r="C7" s="18">
        <v>183081597</v>
      </c>
      <c r="D7" s="13"/>
      <c r="E7" s="19">
        <v>147256824</v>
      </c>
      <c r="G7" s="20">
        <f t="shared" ref="G7:G12" si="0">C7/E7-1</f>
        <v>0.24328090221475906</v>
      </c>
      <c r="H7" s="2"/>
      <c r="I7" s="21"/>
      <c r="J7" s="22" t="s">
        <v>14</v>
      </c>
      <c r="L7" s="18">
        <f>C7</f>
        <v>183081597</v>
      </c>
      <c r="M7" s="23"/>
      <c r="N7" s="18">
        <f>E7</f>
        <v>147256824</v>
      </c>
      <c r="P7" s="20">
        <f t="shared" ref="P7:P12" si="1">L7/N7-1</f>
        <v>0.24328090221475906</v>
      </c>
      <c r="Q7" s="24"/>
      <c r="S7" s="15"/>
      <c r="T7" s="15"/>
      <c r="U7" s="15"/>
      <c r="V7" s="15"/>
    </row>
    <row r="8" spans="1:22" ht="10.199999999999999" customHeight="1" x14ac:dyDescent="0.2">
      <c r="A8" s="8" t="s">
        <v>15</v>
      </c>
      <c r="B8" s="13"/>
      <c r="C8" s="18">
        <v>58468885</v>
      </c>
      <c r="D8" s="13"/>
      <c r="E8" s="19">
        <v>46755678</v>
      </c>
      <c r="G8" s="20">
        <f t="shared" si="0"/>
        <v>0.2505194556263306</v>
      </c>
      <c r="H8" s="2"/>
      <c r="I8" s="25"/>
      <c r="J8" s="22" t="s">
        <v>16</v>
      </c>
      <c r="L8" s="18">
        <f>C8</f>
        <v>58468885</v>
      </c>
      <c r="M8" s="23"/>
      <c r="N8" s="18">
        <f>E8</f>
        <v>46755678</v>
      </c>
      <c r="P8" s="20">
        <f t="shared" si="1"/>
        <v>0.2505194556263306</v>
      </c>
      <c r="Q8" s="24"/>
      <c r="S8" s="15"/>
      <c r="T8" s="15"/>
      <c r="U8" s="15"/>
      <c r="V8" s="15"/>
    </row>
    <row r="9" spans="1:22" ht="10.199999999999999" customHeight="1" x14ac:dyDescent="0.2">
      <c r="A9" s="8" t="s">
        <v>17</v>
      </c>
      <c r="B9" s="13"/>
      <c r="C9" s="18">
        <v>564575180</v>
      </c>
      <c r="D9" s="13"/>
      <c r="E9" s="19">
        <v>535672488</v>
      </c>
      <c r="G9" s="20">
        <f t="shared" si="0"/>
        <v>5.3955901502262593E-2</v>
      </c>
      <c r="H9" s="2"/>
      <c r="J9" s="22" t="s">
        <v>18</v>
      </c>
      <c r="L9" s="18">
        <f>C9</f>
        <v>564575180</v>
      </c>
      <c r="M9" s="23"/>
      <c r="N9" s="18">
        <f>E9</f>
        <v>535672488</v>
      </c>
      <c r="P9" s="20">
        <f t="shared" si="1"/>
        <v>5.3955901502262593E-2</v>
      </c>
      <c r="Q9" s="24"/>
      <c r="S9" s="15"/>
      <c r="T9" s="15"/>
      <c r="U9" s="15"/>
      <c r="V9" s="15"/>
    </row>
    <row r="10" spans="1:22" ht="10.199999999999999" customHeight="1" x14ac:dyDescent="0.2">
      <c r="A10" s="8" t="s">
        <v>19</v>
      </c>
      <c r="B10" s="13"/>
      <c r="C10" s="18">
        <v>137251155.29262948</v>
      </c>
      <c r="D10" s="13"/>
      <c r="E10" s="19">
        <v>146821194.29262948</v>
      </c>
      <c r="F10" s="26"/>
      <c r="G10" s="20">
        <f t="shared" si="0"/>
        <v>-6.5181590751304919E-2</v>
      </c>
      <c r="H10" s="2"/>
      <c r="J10" s="22" t="s">
        <v>20</v>
      </c>
      <c r="L10" s="18">
        <f>C10</f>
        <v>137251155.29262948</v>
      </c>
      <c r="M10" s="23"/>
      <c r="N10" s="18">
        <f>E10</f>
        <v>146821194.29262948</v>
      </c>
      <c r="P10" s="20">
        <f t="shared" si="1"/>
        <v>-6.5181590751304919E-2</v>
      </c>
      <c r="Q10" s="24"/>
      <c r="S10" s="15"/>
      <c r="T10" s="15"/>
      <c r="U10" s="15"/>
      <c r="V10" s="15"/>
    </row>
    <row r="11" spans="1:22" ht="10.199999999999999" customHeight="1" thickBot="1" x14ac:dyDescent="0.25">
      <c r="A11" s="27" t="s">
        <v>21</v>
      </c>
      <c r="B11" s="13"/>
      <c r="C11" s="28">
        <v>27927572</v>
      </c>
      <c r="D11" s="13"/>
      <c r="E11" s="29">
        <v>27940022</v>
      </c>
      <c r="G11" s="30">
        <f t="shared" si="0"/>
        <v>-4.4559735851312787E-4</v>
      </c>
      <c r="H11" s="2"/>
      <c r="J11" s="31" t="s">
        <v>22</v>
      </c>
      <c r="L11" s="28">
        <f>C11</f>
        <v>27927572</v>
      </c>
      <c r="M11" s="23"/>
      <c r="N11" s="28">
        <f>E11</f>
        <v>27940022</v>
      </c>
      <c r="P11" s="30">
        <f t="shared" si="1"/>
        <v>-4.4559735851312787E-4</v>
      </c>
      <c r="Q11" s="24"/>
      <c r="S11" s="15"/>
      <c r="T11" s="15"/>
      <c r="U11" s="15"/>
      <c r="V11" s="15"/>
    </row>
    <row r="12" spans="1:22" ht="10.199999999999999" customHeight="1" x14ac:dyDescent="0.2">
      <c r="A12" s="12" t="s">
        <v>23</v>
      </c>
      <c r="B12" s="13"/>
      <c r="C12" s="32">
        <f>SUM(C7:C11)</f>
        <v>971304389.29262948</v>
      </c>
      <c r="D12" s="13"/>
      <c r="E12" s="33">
        <f>SUM(E7:E11)</f>
        <v>904446206.29262948</v>
      </c>
      <c r="F12" s="34"/>
      <c r="G12" s="35">
        <f t="shared" si="0"/>
        <v>7.3921679957125397E-2</v>
      </c>
      <c r="H12" s="2"/>
      <c r="J12" s="14" t="s">
        <v>24</v>
      </c>
      <c r="L12" s="32">
        <f>C12</f>
        <v>971304389.29262948</v>
      </c>
      <c r="M12" s="23"/>
      <c r="N12" s="32">
        <f>E12</f>
        <v>904446206.29262948</v>
      </c>
      <c r="P12" s="36">
        <f t="shared" si="1"/>
        <v>7.3921679957125397E-2</v>
      </c>
      <c r="Q12" s="7"/>
      <c r="S12" s="15"/>
      <c r="T12" s="15"/>
      <c r="U12" s="15"/>
      <c r="V12" s="15"/>
    </row>
    <row r="13" spans="1:22" ht="10.199999999999999" customHeight="1" x14ac:dyDescent="0.2">
      <c r="A13" s="12" t="s">
        <v>25</v>
      </c>
      <c r="B13" s="13"/>
      <c r="C13" s="37"/>
      <c r="D13" s="13"/>
      <c r="E13" s="9"/>
      <c r="G13" s="38"/>
      <c r="H13" s="2"/>
      <c r="J13" s="14" t="s">
        <v>26</v>
      </c>
      <c r="L13" s="37"/>
      <c r="M13" s="23"/>
      <c r="N13" s="37"/>
      <c r="P13" s="38"/>
      <c r="Q13" s="7"/>
      <c r="S13" s="15"/>
      <c r="T13" s="15"/>
      <c r="U13" s="15"/>
      <c r="V13" s="15"/>
    </row>
    <row r="14" spans="1:22" ht="10.199999999999999" customHeight="1" x14ac:dyDescent="0.2">
      <c r="A14" s="8" t="s">
        <v>27</v>
      </c>
      <c r="B14" s="13"/>
      <c r="C14" s="18">
        <v>67048901</v>
      </c>
      <c r="D14" s="13"/>
      <c r="E14" s="19">
        <v>53058518</v>
      </c>
      <c r="G14" s="20">
        <f>C14/E14-1</f>
        <v>0.26367835980643117</v>
      </c>
      <c r="H14" s="2"/>
      <c r="J14" s="22" t="s">
        <v>28</v>
      </c>
      <c r="L14" s="18">
        <f>C14</f>
        <v>67048901</v>
      </c>
      <c r="M14" s="23"/>
      <c r="N14" s="18">
        <f>E14</f>
        <v>53058518</v>
      </c>
      <c r="P14" s="20">
        <f t="shared" ref="P14:P22" si="2">L14/N14-1</f>
        <v>0.26367835980643117</v>
      </c>
      <c r="Q14" s="7"/>
      <c r="S14" s="15"/>
      <c r="T14" s="15"/>
      <c r="U14" s="15"/>
      <c r="V14" s="15"/>
    </row>
    <row r="15" spans="1:22" ht="10.199999999999999" customHeight="1" x14ac:dyDescent="0.2">
      <c r="A15" s="8" t="s">
        <v>29</v>
      </c>
      <c r="B15" s="13"/>
      <c r="C15" s="18">
        <v>187287846</v>
      </c>
      <c r="D15" s="13"/>
      <c r="E15" s="19">
        <v>121079030</v>
      </c>
      <c r="G15" s="20">
        <f>C15/E15-1</f>
        <v>0.54682314518046593</v>
      </c>
      <c r="H15" s="2"/>
      <c r="J15" s="22" t="s">
        <v>30</v>
      </c>
      <c r="L15" s="18">
        <f>C15</f>
        <v>187287846</v>
      </c>
      <c r="M15" s="23"/>
      <c r="N15" s="18">
        <f>E15</f>
        <v>121079030</v>
      </c>
      <c r="P15" s="20">
        <f t="shared" si="2"/>
        <v>0.54682314518046593</v>
      </c>
      <c r="Q15" s="7"/>
      <c r="S15" s="15"/>
      <c r="T15" s="15"/>
      <c r="U15" s="15"/>
      <c r="V15" s="15"/>
    </row>
    <row r="16" spans="1:22" ht="10.199999999999999" customHeight="1" x14ac:dyDescent="0.2">
      <c r="A16" s="8" t="s">
        <v>31</v>
      </c>
      <c r="B16" s="13"/>
      <c r="C16" s="18">
        <v>14617925</v>
      </c>
      <c r="D16" s="13"/>
      <c r="E16" s="19">
        <v>15822146</v>
      </c>
      <c r="G16" s="20">
        <f>C16/E16-1</f>
        <v>-7.6109839967346993E-2</v>
      </c>
      <c r="H16" s="2"/>
      <c r="J16" s="22" t="s">
        <v>32</v>
      </c>
      <c r="L16" s="18">
        <f>C16</f>
        <v>14617925</v>
      </c>
      <c r="M16" s="23"/>
      <c r="N16" s="18">
        <f>E16</f>
        <v>15822146</v>
      </c>
      <c r="P16" s="20">
        <f t="shared" si="2"/>
        <v>-7.6109839967346993E-2</v>
      </c>
      <c r="Q16" s="7"/>
      <c r="S16" s="15"/>
      <c r="T16" s="15"/>
      <c r="U16" s="15"/>
      <c r="V16" s="15"/>
    </row>
    <row r="17" spans="1:23" ht="10.199999999999999" customHeight="1" thickBot="1" x14ac:dyDescent="0.25">
      <c r="A17" s="8" t="s">
        <v>33</v>
      </c>
      <c r="B17" s="13"/>
      <c r="C17" s="28">
        <v>143096867</v>
      </c>
      <c r="D17" s="13"/>
      <c r="E17" s="29">
        <v>81970397</v>
      </c>
      <c r="G17" s="30">
        <f>C17/E17-1</f>
        <v>0.74571396793405786</v>
      </c>
      <c r="H17" s="2"/>
      <c r="J17" s="22" t="s">
        <v>34</v>
      </c>
      <c r="L17" s="28">
        <f>C17</f>
        <v>143096867</v>
      </c>
      <c r="M17" s="23"/>
      <c r="N17" s="28">
        <f>E17</f>
        <v>81970397</v>
      </c>
      <c r="P17" s="30">
        <f t="shared" si="2"/>
        <v>0.74571396793405786</v>
      </c>
      <c r="Q17" s="7"/>
      <c r="S17" s="15"/>
      <c r="T17" s="15"/>
      <c r="U17" s="15"/>
      <c r="V17" s="15"/>
    </row>
    <row r="18" spans="1:23" ht="10.199999999999999" customHeight="1" thickBot="1" x14ac:dyDescent="0.25">
      <c r="A18" s="8"/>
      <c r="B18" s="13"/>
      <c r="C18" s="39">
        <f>SUM(C14:C17)</f>
        <v>412051539</v>
      </c>
      <c r="D18" s="13"/>
      <c r="E18" s="40">
        <f>SUM(E14:E17)</f>
        <v>271930091</v>
      </c>
      <c r="G18" s="41">
        <f>C18/E18-1</f>
        <v>0.51528482002383469</v>
      </c>
      <c r="H18" s="2"/>
      <c r="L18" s="42">
        <f>C18</f>
        <v>412051539</v>
      </c>
      <c r="M18" s="23"/>
      <c r="N18" s="42">
        <f>E18</f>
        <v>271930091</v>
      </c>
      <c r="P18" s="43">
        <f t="shared" si="2"/>
        <v>0.51528482002383469</v>
      </c>
      <c r="Q18" s="7"/>
      <c r="S18" s="15"/>
      <c r="T18" s="15"/>
      <c r="U18" s="15"/>
      <c r="V18" s="15"/>
    </row>
    <row r="19" spans="1:23" ht="10.199999999999999" customHeight="1" thickTop="1" x14ac:dyDescent="0.2">
      <c r="A19" s="8" t="s">
        <v>35</v>
      </c>
      <c r="B19" s="13"/>
      <c r="C19" s="44">
        <v>0</v>
      </c>
      <c r="E19" s="45">
        <v>0</v>
      </c>
      <c r="G19" s="20">
        <v>0</v>
      </c>
      <c r="H19" s="2"/>
      <c r="J19" s="22" t="s">
        <v>36</v>
      </c>
      <c r="L19" s="46">
        <f>C19</f>
        <v>0</v>
      </c>
      <c r="M19" s="23"/>
      <c r="N19" s="46">
        <f>E19</f>
        <v>0</v>
      </c>
      <c r="P19" s="20">
        <v>0</v>
      </c>
      <c r="Q19" s="7"/>
      <c r="S19" s="15"/>
      <c r="T19" s="15"/>
      <c r="U19" s="15"/>
      <c r="V19" s="15"/>
    </row>
    <row r="20" spans="1:23" ht="10.199999999999999" customHeight="1" thickBot="1" x14ac:dyDescent="0.25">
      <c r="A20" s="8" t="s">
        <v>37</v>
      </c>
      <c r="B20" s="13"/>
      <c r="C20" s="47">
        <v>8475849</v>
      </c>
      <c r="E20" s="48">
        <v>7117566</v>
      </c>
      <c r="G20" s="30">
        <f>C20/E20-1</f>
        <v>0.19083532207499032</v>
      </c>
      <c r="H20" s="2"/>
      <c r="J20" s="22" t="s">
        <v>38</v>
      </c>
      <c r="L20" s="49">
        <f>C20</f>
        <v>8475849</v>
      </c>
      <c r="M20" s="23"/>
      <c r="N20" s="49">
        <f>E20</f>
        <v>7117566</v>
      </c>
      <c r="P20" s="30">
        <f t="shared" si="2"/>
        <v>0.19083532207499032</v>
      </c>
      <c r="Q20" s="7"/>
      <c r="S20" s="15"/>
      <c r="T20" s="15"/>
      <c r="U20" s="15"/>
      <c r="V20" s="15"/>
    </row>
    <row r="21" spans="1:23" ht="10.199999999999999" customHeight="1" thickBot="1" x14ac:dyDescent="0.25">
      <c r="A21" s="12" t="s">
        <v>39</v>
      </c>
      <c r="B21" s="13"/>
      <c r="C21" s="50">
        <f>C20+C19+C18</f>
        <v>420527388</v>
      </c>
      <c r="D21" s="13"/>
      <c r="E21" s="51">
        <f>E20+E19+E18</f>
        <v>279047657</v>
      </c>
      <c r="G21" s="52">
        <f>C21/E21-1</f>
        <v>0.50700920595796295</v>
      </c>
      <c r="H21" s="2"/>
      <c r="J21" s="14" t="s">
        <v>40</v>
      </c>
      <c r="L21" s="53">
        <f>C21</f>
        <v>420527388</v>
      </c>
      <c r="M21" s="23"/>
      <c r="N21" s="53">
        <f>E21</f>
        <v>279047657</v>
      </c>
      <c r="P21" s="52">
        <f t="shared" si="2"/>
        <v>0.50700920595796295</v>
      </c>
      <c r="Q21" s="7"/>
      <c r="S21" s="15"/>
      <c r="T21" s="15"/>
      <c r="U21" s="15"/>
      <c r="V21" s="15"/>
    </row>
    <row r="22" spans="1:23" ht="10.199999999999999" customHeight="1" thickTop="1" thickBot="1" x14ac:dyDescent="0.25">
      <c r="A22" s="12" t="s">
        <v>41</v>
      </c>
      <c r="B22" s="13"/>
      <c r="C22" s="50">
        <f>C21+C12</f>
        <v>1391831777.2926295</v>
      </c>
      <c r="D22" s="13"/>
      <c r="E22" s="51">
        <f>E21+E12</f>
        <v>1183493863.2926295</v>
      </c>
      <c r="G22" s="52">
        <f>C22/E22-1</f>
        <v>0.17603632808063541</v>
      </c>
      <c r="H22" s="2"/>
      <c r="J22" s="14" t="s">
        <v>42</v>
      </c>
      <c r="L22" s="53">
        <f>C22</f>
        <v>1391831777.2926295</v>
      </c>
      <c r="M22" s="23"/>
      <c r="N22" s="53">
        <f>E22</f>
        <v>1183493863.2926295</v>
      </c>
      <c r="P22" s="52">
        <f t="shared" si="2"/>
        <v>0.17603632808063541</v>
      </c>
      <c r="Q22" s="7"/>
      <c r="S22" s="15"/>
      <c r="T22" s="15"/>
      <c r="U22" s="15"/>
      <c r="V22" s="15"/>
    </row>
    <row r="23" spans="1:23" ht="10.199999999999999" customHeight="1" thickTop="1" x14ac:dyDescent="0.2">
      <c r="A23" s="12" t="s">
        <v>43</v>
      </c>
      <c r="B23" s="14"/>
      <c r="C23" s="54"/>
      <c r="D23" s="14"/>
      <c r="E23" s="9"/>
      <c r="G23" s="43"/>
      <c r="H23" s="2"/>
      <c r="J23" s="14" t="s">
        <v>44</v>
      </c>
      <c r="L23" s="37"/>
      <c r="M23" s="23"/>
      <c r="N23" s="37"/>
      <c r="P23" s="43"/>
      <c r="Q23" s="7"/>
      <c r="S23" s="15"/>
      <c r="T23" s="15"/>
      <c r="U23" s="15"/>
      <c r="V23" s="15"/>
    </row>
    <row r="24" spans="1:23" ht="10.199999999999999" customHeight="1" x14ac:dyDescent="0.2">
      <c r="A24" s="12" t="s">
        <v>45</v>
      </c>
      <c r="B24" s="13"/>
      <c r="C24" s="44"/>
      <c r="D24" s="13"/>
      <c r="E24" s="26"/>
      <c r="G24" s="20"/>
      <c r="H24" s="2"/>
      <c r="J24" s="14" t="s">
        <v>46</v>
      </c>
      <c r="L24" s="46"/>
      <c r="M24" s="23"/>
      <c r="N24" s="46"/>
      <c r="P24" s="20"/>
      <c r="Q24" s="7"/>
      <c r="S24" s="15"/>
      <c r="T24" s="15"/>
      <c r="U24" s="15"/>
      <c r="V24" s="15"/>
      <c r="W24" s="55"/>
    </row>
    <row r="25" spans="1:23" ht="10.199999999999999" customHeight="1" x14ac:dyDescent="0.2">
      <c r="A25" s="8" t="s">
        <v>47</v>
      </c>
      <c r="B25" s="13"/>
      <c r="C25" s="56">
        <v>215729959</v>
      </c>
      <c r="D25" s="13"/>
      <c r="E25" s="19">
        <v>151690134.08000001</v>
      </c>
      <c r="G25" s="20">
        <f t="shared" ref="G25:G31" si="3">C25/E25-1</f>
        <v>0.42217528060345688</v>
      </c>
      <c r="H25" s="2"/>
      <c r="J25" s="22" t="s">
        <v>48</v>
      </c>
      <c r="L25" s="18">
        <f>C25</f>
        <v>215729959</v>
      </c>
      <c r="M25" s="23"/>
      <c r="N25" s="18">
        <f>E25</f>
        <v>151690134.08000001</v>
      </c>
      <c r="P25" s="20">
        <f t="shared" ref="P25:P49" si="4">L25/N25-1</f>
        <v>0.42217528060345688</v>
      </c>
      <c r="Q25" s="7"/>
      <c r="S25" s="15"/>
      <c r="T25" s="15"/>
      <c r="U25" s="15"/>
      <c r="V25" s="15"/>
      <c r="W25" s="55"/>
    </row>
    <row r="26" spans="1:23" ht="10.199999999999999" customHeight="1" x14ac:dyDescent="0.2">
      <c r="A26" s="8" t="s">
        <v>49</v>
      </c>
      <c r="B26" s="13"/>
      <c r="C26" s="56">
        <v>21266715</v>
      </c>
      <c r="D26" s="13"/>
      <c r="E26" s="19">
        <v>27127907</v>
      </c>
      <c r="G26" s="20">
        <f t="shared" si="3"/>
        <v>-0.21605765605138649</v>
      </c>
      <c r="H26" s="2"/>
      <c r="J26" s="22" t="s">
        <v>50</v>
      </c>
      <c r="L26" s="18">
        <f>C26</f>
        <v>21266715</v>
      </c>
      <c r="M26" s="23"/>
      <c r="N26" s="18">
        <f>E26</f>
        <v>27127907</v>
      </c>
      <c r="P26" s="20">
        <f t="shared" si="4"/>
        <v>-0.21605765605138649</v>
      </c>
      <c r="Q26" s="7"/>
      <c r="S26" s="15"/>
      <c r="T26" s="15"/>
      <c r="U26" s="15"/>
      <c r="V26" s="15"/>
      <c r="W26" s="55"/>
    </row>
    <row r="27" spans="1:23" ht="10.199999999999999" customHeight="1" x14ac:dyDescent="0.2">
      <c r="A27" s="8" t="s">
        <v>51</v>
      </c>
      <c r="B27" s="13"/>
      <c r="C27" s="56">
        <v>38033290.52628462</v>
      </c>
      <c r="D27" s="13"/>
      <c r="E27" s="19">
        <v>41166068.975188002</v>
      </c>
      <c r="G27" s="20">
        <f t="shared" si="3"/>
        <v>-7.6100986246503188E-2</v>
      </c>
      <c r="H27" s="2"/>
      <c r="J27" s="22" t="s">
        <v>52</v>
      </c>
      <c r="L27" s="18">
        <f>C27</f>
        <v>38033290.52628462</v>
      </c>
      <c r="M27" s="23"/>
      <c r="N27" s="18">
        <f>E27</f>
        <v>41166068.975188002</v>
      </c>
      <c r="P27" s="20">
        <f t="shared" si="4"/>
        <v>-7.6100986246503188E-2</v>
      </c>
      <c r="Q27" s="7"/>
      <c r="S27" s="15"/>
      <c r="T27" s="15"/>
      <c r="U27" s="15"/>
      <c r="V27" s="15"/>
      <c r="W27" s="55"/>
    </row>
    <row r="28" spans="1:23" ht="10.199999999999999" customHeight="1" x14ac:dyDescent="0.2">
      <c r="A28" s="8" t="s">
        <v>53</v>
      </c>
      <c r="B28" s="13"/>
      <c r="C28" s="56">
        <v>82860131</v>
      </c>
      <c r="D28" s="13"/>
      <c r="E28" s="19">
        <v>46436217</v>
      </c>
      <c r="G28" s="20">
        <f t="shared" si="3"/>
        <v>0.78438590292572719</v>
      </c>
      <c r="H28" s="2"/>
      <c r="J28" s="22" t="s">
        <v>54</v>
      </c>
      <c r="L28" s="18">
        <f>C28</f>
        <v>82860131</v>
      </c>
      <c r="M28" s="23"/>
      <c r="N28" s="18">
        <f>E28</f>
        <v>46436217</v>
      </c>
      <c r="P28" s="20">
        <f t="shared" si="4"/>
        <v>0.78438590292572719</v>
      </c>
      <c r="Q28" s="7"/>
      <c r="S28" s="15"/>
      <c r="T28" s="15"/>
      <c r="U28" s="15"/>
      <c r="V28" s="15"/>
      <c r="W28" s="55"/>
    </row>
    <row r="29" spans="1:23" ht="10.199999999999999" customHeight="1" x14ac:dyDescent="0.2">
      <c r="A29" s="8" t="s">
        <v>55</v>
      </c>
      <c r="B29" s="13"/>
      <c r="C29" s="56">
        <v>5128711</v>
      </c>
      <c r="D29" s="13"/>
      <c r="E29" s="57">
        <v>5467450</v>
      </c>
      <c r="G29" s="20">
        <f t="shared" si="3"/>
        <v>-6.1955573439171796E-2</v>
      </c>
      <c r="H29" s="2"/>
      <c r="J29" s="22" t="s">
        <v>56</v>
      </c>
      <c r="L29" s="46">
        <f>C29</f>
        <v>5128711</v>
      </c>
      <c r="M29" s="23"/>
      <c r="N29" s="46">
        <f>E29</f>
        <v>5467450</v>
      </c>
      <c r="P29" s="20">
        <f t="shared" si="4"/>
        <v>-6.1955573439171796E-2</v>
      </c>
      <c r="Q29" s="7"/>
      <c r="S29" s="15"/>
      <c r="T29" s="15"/>
      <c r="U29" s="15"/>
      <c r="V29" s="15"/>
      <c r="W29" s="55"/>
    </row>
    <row r="30" spans="1:23" ht="10.199999999999999" customHeight="1" x14ac:dyDescent="0.2">
      <c r="A30" s="8" t="s">
        <v>57</v>
      </c>
      <c r="B30" s="13"/>
      <c r="C30" s="56">
        <v>6729332</v>
      </c>
      <c r="D30" s="13"/>
      <c r="E30" s="46">
        <v>7209494</v>
      </c>
      <c r="G30" s="20">
        <f t="shared" si="3"/>
        <v>-6.6601345392616973E-2</v>
      </c>
      <c r="H30" s="2"/>
      <c r="J30" s="22" t="s">
        <v>58</v>
      </c>
      <c r="L30" s="46">
        <f>C30</f>
        <v>6729332</v>
      </c>
      <c r="M30" s="23"/>
      <c r="N30" s="46">
        <f>E30</f>
        <v>7209494</v>
      </c>
      <c r="P30" s="20">
        <f t="shared" si="4"/>
        <v>-6.6601345392616973E-2</v>
      </c>
      <c r="Q30" s="7"/>
      <c r="S30" s="15"/>
      <c r="T30" s="15"/>
      <c r="U30" s="15"/>
      <c r="V30" s="15"/>
      <c r="W30" s="55"/>
    </row>
    <row r="31" spans="1:23" ht="10.199999999999999" customHeight="1" x14ac:dyDescent="0.2">
      <c r="A31" s="8" t="s">
        <v>59</v>
      </c>
      <c r="B31" s="13"/>
      <c r="C31" s="56">
        <v>40723259</v>
      </c>
      <c r="D31" s="13"/>
      <c r="E31" s="57">
        <v>35230733.430000022</v>
      </c>
      <c r="G31" s="58">
        <f t="shared" si="3"/>
        <v>0.155901539231736</v>
      </c>
      <c r="H31" s="2"/>
      <c r="J31" s="22" t="s">
        <v>60</v>
      </c>
      <c r="L31" s="46">
        <f>C31</f>
        <v>40723259</v>
      </c>
      <c r="M31" s="23"/>
      <c r="N31" s="46">
        <f>E31</f>
        <v>35230733.430000022</v>
      </c>
      <c r="P31" s="58">
        <f t="shared" si="4"/>
        <v>0.155901539231736</v>
      </c>
      <c r="Q31" s="7"/>
      <c r="S31" s="15"/>
      <c r="T31" s="15"/>
      <c r="U31" s="15"/>
      <c r="V31" s="15"/>
      <c r="W31" s="55"/>
    </row>
    <row r="32" spans="1:23" ht="10.199999999999999" customHeight="1" thickBot="1" x14ac:dyDescent="0.25">
      <c r="A32" s="27" t="s">
        <v>61</v>
      </c>
      <c r="B32" s="13"/>
      <c r="C32" s="56">
        <v>0</v>
      </c>
      <c r="D32" s="13"/>
      <c r="E32" s="59">
        <v>0</v>
      </c>
      <c r="G32" s="30">
        <v>0</v>
      </c>
      <c r="H32" s="2"/>
      <c r="J32" s="31" t="s">
        <v>62</v>
      </c>
      <c r="L32" s="49">
        <f>C32</f>
        <v>0</v>
      </c>
      <c r="M32" s="23"/>
      <c r="N32" s="49">
        <f>E32</f>
        <v>0</v>
      </c>
      <c r="P32" s="30">
        <v>0</v>
      </c>
      <c r="Q32" s="7"/>
      <c r="S32" s="15"/>
      <c r="T32" s="15"/>
      <c r="U32" s="15"/>
      <c r="V32" s="15"/>
      <c r="W32" s="55"/>
    </row>
    <row r="33" spans="1:23" ht="10.199999999999999" customHeight="1" x14ac:dyDescent="0.2">
      <c r="A33" s="12" t="s">
        <v>63</v>
      </c>
      <c r="B33" s="13"/>
      <c r="C33" s="60">
        <f>SUM(C25:C32)</f>
        <v>410471397.52628464</v>
      </c>
      <c r="D33" s="13"/>
      <c r="E33" s="33">
        <f>SUM(E25:E32)</f>
        <v>314328004.48518801</v>
      </c>
      <c r="F33" s="34"/>
      <c r="G33" s="35">
        <f>C33/E33-1</f>
        <v>0.30586963830525371</v>
      </c>
      <c r="H33" s="2"/>
      <c r="J33" s="14" t="s">
        <v>64</v>
      </c>
      <c r="L33" s="32">
        <f>C33</f>
        <v>410471397.52628464</v>
      </c>
      <c r="M33" s="23"/>
      <c r="N33" s="32">
        <f>E33</f>
        <v>314328004.48518801</v>
      </c>
      <c r="P33" s="35">
        <f t="shared" si="4"/>
        <v>0.30586963830525371</v>
      </c>
      <c r="Q33" s="7"/>
      <c r="S33" s="15"/>
      <c r="T33" s="15"/>
      <c r="U33" s="15"/>
      <c r="V33" s="15"/>
      <c r="W33" s="55"/>
    </row>
    <row r="34" spans="1:23" ht="10.199999999999999" customHeight="1" x14ac:dyDescent="0.2">
      <c r="A34" s="12" t="s">
        <v>65</v>
      </c>
      <c r="B34" s="13"/>
      <c r="C34" s="54"/>
      <c r="D34" s="13"/>
      <c r="E34" s="9"/>
      <c r="G34" s="43"/>
      <c r="H34" s="2"/>
      <c r="J34" s="14" t="s">
        <v>66</v>
      </c>
      <c r="L34" s="37"/>
      <c r="M34" s="23"/>
      <c r="N34" s="37"/>
      <c r="P34" s="43"/>
      <c r="Q34" s="7"/>
      <c r="S34" s="15"/>
      <c r="T34" s="15"/>
      <c r="U34" s="15"/>
      <c r="V34" s="15"/>
    </row>
    <row r="35" spans="1:23" ht="10.199999999999999" customHeight="1" x14ac:dyDescent="0.2">
      <c r="A35" s="8" t="s">
        <v>67</v>
      </c>
      <c r="B35" s="13"/>
      <c r="C35" s="56">
        <v>142653822.89234418</v>
      </c>
      <c r="D35" s="13"/>
      <c r="E35" s="19">
        <v>147097179.60276556</v>
      </c>
      <c r="F35" s="26"/>
      <c r="G35" s="20">
        <f t="shared" ref="G35:G40" si="5">C35/E35-1</f>
        <v>-3.0206947015711805E-2</v>
      </c>
      <c r="H35" s="2"/>
      <c r="J35" s="22" t="s">
        <v>68</v>
      </c>
      <c r="L35" s="18">
        <f t="shared" ref="L35:L40" si="6">C35</f>
        <v>142653822.89234418</v>
      </c>
      <c r="M35" s="23"/>
      <c r="N35" s="18">
        <f t="shared" ref="N35:N40" si="7">E35</f>
        <v>147097179.60276556</v>
      </c>
      <c r="P35" s="20">
        <f t="shared" si="4"/>
        <v>-3.0206947015711805E-2</v>
      </c>
      <c r="Q35" s="7"/>
      <c r="S35" s="15"/>
      <c r="T35" s="15"/>
      <c r="U35" s="15"/>
      <c r="V35" s="15"/>
    </row>
    <row r="36" spans="1:23" ht="10.199999999999999" customHeight="1" x14ac:dyDescent="0.2">
      <c r="A36" s="8" t="s">
        <v>69</v>
      </c>
      <c r="B36" s="13"/>
      <c r="C36" s="18">
        <v>13192324</v>
      </c>
      <c r="D36" s="13"/>
      <c r="E36" s="19">
        <v>18119743.48999998</v>
      </c>
      <c r="F36" s="26"/>
      <c r="G36" s="20">
        <f t="shared" si="5"/>
        <v>-0.27193649251819429</v>
      </c>
      <c r="H36" s="2"/>
      <c r="J36" s="22" t="s">
        <v>70</v>
      </c>
      <c r="L36" s="18">
        <f t="shared" si="6"/>
        <v>13192324</v>
      </c>
      <c r="M36" s="23"/>
      <c r="N36" s="18">
        <f t="shared" si="7"/>
        <v>18119743.48999998</v>
      </c>
      <c r="P36" s="20">
        <f t="shared" si="4"/>
        <v>-0.27193649251819429</v>
      </c>
      <c r="Q36" s="7"/>
      <c r="S36" s="15"/>
      <c r="T36" s="15"/>
      <c r="U36" s="15"/>
      <c r="V36" s="15"/>
    </row>
    <row r="37" spans="1:23" ht="10.199999999999999" customHeight="1" thickBot="1" x14ac:dyDescent="0.25">
      <c r="A37" s="8" t="s">
        <v>71</v>
      </c>
      <c r="B37" s="13"/>
      <c r="C37" s="28">
        <v>434129094</v>
      </c>
      <c r="D37" s="13"/>
      <c r="E37" s="29">
        <v>414696592</v>
      </c>
      <c r="F37" s="26"/>
      <c r="G37" s="30">
        <f t="shared" si="5"/>
        <v>4.6859565221601729E-2</v>
      </c>
      <c r="H37" s="2"/>
      <c r="J37" s="22" t="s">
        <v>72</v>
      </c>
      <c r="L37" s="28">
        <f t="shared" si="6"/>
        <v>434129094</v>
      </c>
      <c r="M37" s="23"/>
      <c r="N37" s="28">
        <f t="shared" si="7"/>
        <v>414696592</v>
      </c>
      <c r="P37" s="30">
        <f t="shared" si="4"/>
        <v>4.6859565221601729E-2</v>
      </c>
      <c r="Q37" s="7"/>
      <c r="S37" s="15"/>
      <c r="T37" s="15"/>
      <c r="U37" s="15"/>
      <c r="V37" s="15"/>
    </row>
    <row r="38" spans="1:23" ht="10.199999999999999" customHeight="1" x14ac:dyDescent="0.2">
      <c r="A38" s="12" t="s">
        <v>73</v>
      </c>
      <c r="B38" s="13"/>
      <c r="C38" s="61">
        <f>SUM(C35:C37)</f>
        <v>589975240.89234424</v>
      </c>
      <c r="D38" s="13"/>
      <c r="E38" s="62">
        <f>SUM(E35:E37)</f>
        <v>579913515.09276557</v>
      </c>
      <c r="F38" s="17"/>
      <c r="G38" s="63">
        <f t="shared" si="5"/>
        <v>1.7350390252534709E-2</v>
      </c>
      <c r="H38" s="2"/>
      <c r="J38" s="14" t="s">
        <v>74</v>
      </c>
      <c r="L38" s="61">
        <f t="shared" si="6"/>
        <v>589975240.89234424</v>
      </c>
      <c r="M38" s="23"/>
      <c r="N38" s="61">
        <f t="shared" si="7"/>
        <v>579913515.09276557</v>
      </c>
      <c r="P38" s="63">
        <f t="shared" si="4"/>
        <v>1.7350390252534709E-2</v>
      </c>
      <c r="Q38" s="7"/>
      <c r="S38" s="15"/>
      <c r="T38" s="15"/>
      <c r="U38" s="15"/>
      <c r="V38" s="15"/>
    </row>
    <row r="39" spans="1:23" ht="10.199999999999999" customHeight="1" thickBot="1" x14ac:dyDescent="0.25">
      <c r="A39" s="8" t="s">
        <v>75</v>
      </c>
      <c r="B39" s="13"/>
      <c r="C39" s="49">
        <v>23178079</v>
      </c>
      <c r="D39" s="13"/>
      <c r="E39" s="48">
        <v>20345799</v>
      </c>
      <c r="F39" s="26"/>
      <c r="G39" s="30">
        <f t="shared" si="5"/>
        <v>0.13920711592599533</v>
      </c>
      <c r="H39" s="2"/>
      <c r="I39" s="25"/>
      <c r="J39" s="22" t="s">
        <v>76</v>
      </c>
      <c r="L39" s="49">
        <f t="shared" si="6"/>
        <v>23178079</v>
      </c>
      <c r="M39" s="23"/>
      <c r="N39" s="49">
        <f t="shared" si="7"/>
        <v>20345799</v>
      </c>
      <c r="P39" s="30">
        <f t="shared" si="4"/>
        <v>0.13920711592599533</v>
      </c>
      <c r="Q39" s="7"/>
      <c r="S39" s="15"/>
      <c r="T39" s="15"/>
      <c r="U39" s="15"/>
      <c r="V39" s="15"/>
    </row>
    <row r="40" spans="1:23" ht="10.199999999999999" customHeight="1" thickBot="1" x14ac:dyDescent="0.25">
      <c r="A40" s="12" t="s">
        <v>77</v>
      </c>
      <c r="B40" s="13"/>
      <c r="C40" s="53">
        <f>C39+C38+C33</f>
        <v>1023624717.4186289</v>
      </c>
      <c r="D40" s="13"/>
      <c r="E40" s="51">
        <f>E39+E38+E33</f>
        <v>914587318.57795358</v>
      </c>
      <c r="F40" s="26"/>
      <c r="G40" s="52">
        <f t="shared" si="5"/>
        <v>0.11922032661704973</v>
      </c>
      <c r="H40" s="2"/>
      <c r="J40" s="14" t="s">
        <v>78</v>
      </c>
      <c r="L40" s="53">
        <f t="shared" si="6"/>
        <v>1023624717.4186289</v>
      </c>
      <c r="M40" s="23"/>
      <c r="N40" s="53">
        <f t="shared" si="7"/>
        <v>914587318.57795358</v>
      </c>
      <c r="P40" s="52">
        <f t="shared" si="4"/>
        <v>0.11922032661704973</v>
      </c>
      <c r="Q40" s="7"/>
      <c r="S40" s="15"/>
      <c r="T40" s="15"/>
      <c r="U40" s="15"/>
      <c r="V40" s="15"/>
    </row>
    <row r="41" spans="1:23" ht="10.199999999999999" customHeight="1" thickTop="1" x14ac:dyDescent="0.2">
      <c r="A41" s="12" t="s">
        <v>79</v>
      </c>
      <c r="B41" s="26"/>
      <c r="C41" s="37"/>
      <c r="D41" s="26"/>
      <c r="E41" s="9"/>
      <c r="F41" s="26"/>
      <c r="G41" s="4"/>
      <c r="H41" s="2"/>
      <c r="J41" s="14" t="s">
        <v>80</v>
      </c>
      <c r="L41" s="37"/>
      <c r="M41" s="23"/>
      <c r="N41" s="37"/>
      <c r="P41" s="38"/>
      <c r="Q41" s="7"/>
      <c r="S41" s="15"/>
      <c r="T41" s="15"/>
      <c r="U41" s="15"/>
      <c r="V41" s="15"/>
    </row>
    <row r="42" spans="1:23" ht="10.199999999999999" customHeight="1" x14ac:dyDescent="0.2">
      <c r="A42" s="8" t="s">
        <v>81</v>
      </c>
      <c r="B42" s="26"/>
      <c r="C42" s="46">
        <v>82395091</v>
      </c>
      <c r="D42" s="26"/>
      <c r="E42" s="46">
        <v>82027012</v>
      </c>
      <c r="F42" s="46"/>
      <c r="G42" s="20">
        <f t="shared" ref="G42:G49" si="8">C42/E42-1</f>
        <v>4.4872901136518983E-3</v>
      </c>
      <c r="H42" s="2"/>
      <c r="I42" s="64"/>
      <c r="J42" s="22" t="s">
        <v>82</v>
      </c>
      <c r="L42" s="46">
        <f t="shared" ref="L42:L49" si="9">C42</f>
        <v>82395091</v>
      </c>
      <c r="M42" s="23"/>
      <c r="N42" s="46">
        <f>E42</f>
        <v>82027012</v>
      </c>
      <c r="P42" s="20">
        <f t="shared" si="4"/>
        <v>4.4872901136518983E-3</v>
      </c>
      <c r="Q42" s="7"/>
      <c r="S42" s="15"/>
      <c r="T42" s="15"/>
      <c r="U42" s="15"/>
      <c r="V42" s="15"/>
    </row>
    <row r="43" spans="1:23" ht="10.199999999999999" customHeight="1" x14ac:dyDescent="0.2">
      <c r="A43" s="8" t="s">
        <v>83</v>
      </c>
      <c r="B43" s="26"/>
      <c r="C43" s="46">
        <v>-346466</v>
      </c>
      <c r="D43" s="26"/>
      <c r="E43" s="18">
        <v>-666624</v>
      </c>
      <c r="F43" s="46"/>
      <c r="G43" s="20">
        <f t="shared" si="8"/>
        <v>-0.48026773713517668</v>
      </c>
      <c r="H43" s="2"/>
      <c r="I43" s="64"/>
      <c r="J43" s="22" t="s">
        <v>84</v>
      </c>
      <c r="L43" s="46">
        <f>C43</f>
        <v>-346466</v>
      </c>
      <c r="M43" s="23"/>
      <c r="N43" s="46">
        <f>E43</f>
        <v>-666624</v>
      </c>
      <c r="P43" s="20">
        <f t="shared" si="4"/>
        <v>-0.48026773713517668</v>
      </c>
      <c r="Q43" s="7"/>
      <c r="S43" s="15"/>
      <c r="T43" s="15"/>
      <c r="U43" s="15"/>
      <c r="V43" s="15"/>
    </row>
    <row r="44" spans="1:23" ht="10.199999999999999" customHeight="1" x14ac:dyDescent="0.2">
      <c r="A44" s="8" t="s">
        <v>85</v>
      </c>
      <c r="B44" s="26"/>
      <c r="C44" s="46">
        <v>124541769</v>
      </c>
      <c r="D44" s="26"/>
      <c r="E44" s="46">
        <v>124211557</v>
      </c>
      <c r="F44" s="46"/>
      <c r="G44" s="20">
        <f t="shared" si="8"/>
        <v>2.6584643810558806E-3</v>
      </c>
      <c r="H44" s="2"/>
      <c r="J44" s="22" t="s">
        <v>86</v>
      </c>
      <c r="L44" s="46">
        <f t="shared" si="9"/>
        <v>124541769</v>
      </c>
      <c r="M44" s="23"/>
      <c r="N44" s="46">
        <f t="shared" ref="N44:N49" si="10">E44</f>
        <v>124211557</v>
      </c>
      <c r="P44" s="20">
        <f t="shared" si="4"/>
        <v>2.6584643810558806E-3</v>
      </c>
      <c r="Q44" s="7"/>
      <c r="S44" s="15"/>
      <c r="T44" s="15"/>
      <c r="U44" s="15"/>
      <c r="V44" s="15"/>
    </row>
    <row r="45" spans="1:23" ht="10.199999999999999" customHeight="1" thickBot="1" x14ac:dyDescent="0.25">
      <c r="A45" s="8" t="s">
        <v>87</v>
      </c>
      <c r="B45" s="26"/>
      <c r="C45" s="49">
        <v>121512488.04655758</v>
      </c>
      <c r="D45" s="26"/>
      <c r="E45" s="49">
        <v>35701578.541797251</v>
      </c>
      <c r="F45" s="46"/>
      <c r="G45" s="30">
        <f t="shared" si="8"/>
        <v>2.40356065500852</v>
      </c>
      <c r="H45" s="2"/>
      <c r="J45" s="22" t="s">
        <v>88</v>
      </c>
      <c r="L45" s="49">
        <f t="shared" si="9"/>
        <v>121512488.04655758</v>
      </c>
      <c r="M45" s="23"/>
      <c r="N45" s="49">
        <f t="shared" si="10"/>
        <v>35701578.541797251</v>
      </c>
      <c r="P45" s="30">
        <f t="shared" si="4"/>
        <v>2.40356065500852</v>
      </c>
      <c r="Q45" s="7"/>
      <c r="S45" s="15"/>
      <c r="T45" s="15"/>
      <c r="U45" s="15"/>
      <c r="V45" s="15"/>
    </row>
    <row r="46" spans="1:23" ht="10.199999999999999" customHeight="1" thickBot="1" x14ac:dyDescent="0.25">
      <c r="A46" s="12" t="s">
        <v>89</v>
      </c>
      <c r="B46" s="26"/>
      <c r="C46" s="53">
        <f>SUM(C42:C45)</f>
        <v>328102882.04655755</v>
      </c>
      <c r="D46" s="26"/>
      <c r="E46" s="53">
        <f>SUM(E42:E45)</f>
        <v>241273523.54179725</v>
      </c>
      <c r="F46" s="46"/>
      <c r="G46" s="52">
        <f t="shared" si="8"/>
        <v>0.35987934867506643</v>
      </c>
      <c r="H46" s="2"/>
      <c r="J46" s="14" t="s">
        <v>90</v>
      </c>
      <c r="L46" s="53">
        <f t="shared" si="9"/>
        <v>328102882.04655755</v>
      </c>
      <c r="M46" s="23"/>
      <c r="N46" s="53">
        <f t="shared" si="10"/>
        <v>241273523.54179725</v>
      </c>
      <c r="P46" s="52">
        <f t="shared" si="4"/>
        <v>0.35987934867506643</v>
      </c>
      <c r="Q46" s="7"/>
      <c r="S46" s="15"/>
      <c r="T46" s="15"/>
      <c r="U46" s="15"/>
      <c r="V46" s="15"/>
    </row>
    <row r="47" spans="1:23" ht="10.199999999999999" customHeight="1" thickTop="1" thickBot="1" x14ac:dyDescent="0.25">
      <c r="A47" s="8" t="s">
        <v>91</v>
      </c>
      <c r="B47" s="26"/>
      <c r="C47" s="49">
        <v>40104177.72734917</v>
      </c>
      <c r="D47" s="26"/>
      <c r="E47" s="49">
        <v>27633021.004598018</v>
      </c>
      <c r="F47" s="46"/>
      <c r="G47" s="30">
        <f t="shared" si="8"/>
        <v>0.45131354695804005</v>
      </c>
      <c r="H47" s="2"/>
      <c r="J47" s="22" t="s">
        <v>92</v>
      </c>
      <c r="L47" s="49">
        <f t="shared" si="9"/>
        <v>40104177.72734917</v>
      </c>
      <c r="M47" s="23"/>
      <c r="N47" s="49">
        <f t="shared" si="10"/>
        <v>27633021.004598018</v>
      </c>
      <c r="P47" s="30">
        <f t="shared" si="4"/>
        <v>0.45131354695804005</v>
      </c>
      <c r="Q47" s="7"/>
      <c r="S47" s="15"/>
      <c r="T47" s="15"/>
      <c r="U47" s="15"/>
      <c r="V47" s="15"/>
    </row>
    <row r="48" spans="1:23" ht="10.199999999999999" customHeight="1" thickBot="1" x14ac:dyDescent="0.25">
      <c r="A48" s="12" t="s">
        <v>93</v>
      </c>
      <c r="B48" s="26"/>
      <c r="C48" s="53">
        <f>SUM(C46:C47)</f>
        <v>368207059.77390671</v>
      </c>
      <c r="D48" s="26"/>
      <c r="E48" s="53">
        <f>SUM(E46:E47)</f>
        <v>268906544.54639524</v>
      </c>
      <c r="F48" s="46"/>
      <c r="G48" s="52">
        <f t="shared" si="8"/>
        <v>0.36927518962030637</v>
      </c>
      <c r="H48" s="2"/>
      <c r="J48" s="14" t="s">
        <v>94</v>
      </c>
      <c r="L48" s="53">
        <f t="shared" si="9"/>
        <v>368207059.77390671</v>
      </c>
      <c r="M48" s="23"/>
      <c r="N48" s="53">
        <f t="shared" si="10"/>
        <v>268906544.54639524</v>
      </c>
      <c r="P48" s="52">
        <f t="shared" si="4"/>
        <v>0.36927518962030637</v>
      </c>
      <c r="Q48" s="7"/>
      <c r="S48" s="15"/>
      <c r="T48" s="15"/>
      <c r="U48" s="15"/>
      <c r="V48" s="15"/>
    </row>
    <row r="49" spans="1:22" ht="10.199999999999999" customHeight="1" thickTop="1" thickBot="1" x14ac:dyDescent="0.25">
      <c r="A49" s="12" t="s">
        <v>95</v>
      </c>
      <c r="B49" s="26"/>
      <c r="C49" s="53">
        <f>C48+C40</f>
        <v>1391831777.1925356</v>
      </c>
      <c r="D49" s="26"/>
      <c r="E49" s="53">
        <f>E48+E40</f>
        <v>1183493863.1243489</v>
      </c>
      <c r="F49" s="46"/>
      <c r="G49" s="52">
        <f t="shared" si="8"/>
        <v>0.17603632816328085</v>
      </c>
      <c r="H49" s="2"/>
      <c r="J49" s="14" t="s">
        <v>96</v>
      </c>
      <c r="L49" s="53">
        <f t="shared" si="9"/>
        <v>1391831777.1925356</v>
      </c>
      <c r="M49" s="23"/>
      <c r="N49" s="53">
        <f t="shared" si="10"/>
        <v>1183493863.1243489</v>
      </c>
      <c r="P49" s="52">
        <f t="shared" si="4"/>
        <v>0.17603632816328085</v>
      </c>
      <c r="Q49" s="7"/>
      <c r="S49" s="15"/>
      <c r="T49" s="15"/>
      <c r="U49" s="15"/>
      <c r="V49" s="15"/>
    </row>
    <row r="50" spans="1:22" ht="10.8" thickTop="1" x14ac:dyDescent="0.2">
      <c r="H50" s="2"/>
      <c r="L50" s="23"/>
      <c r="M50" s="23"/>
      <c r="N50" s="23"/>
      <c r="Q50" s="7"/>
      <c r="S50" s="15"/>
      <c r="T50" s="15"/>
      <c r="U50" s="15"/>
      <c r="V50" s="15"/>
    </row>
    <row r="51" spans="1:22" x14ac:dyDescent="0.2">
      <c r="Q51" s="7"/>
    </row>
    <row r="52" spans="1:22" x14ac:dyDescent="0.2">
      <c r="Q52" s="7"/>
    </row>
    <row r="53" spans="1:22" x14ac:dyDescent="0.2">
      <c r="Q53" s="7"/>
    </row>
    <row r="54" spans="1:22" x14ac:dyDescent="0.2">
      <c r="Q5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3B6C-FF0D-4EF5-A45B-205C7E3D7491}">
  <dimension ref="A1:U51"/>
  <sheetViews>
    <sheetView topLeftCell="A27" workbookViewId="0">
      <selection activeCell="A49" sqref="A49:XFD52"/>
    </sheetView>
  </sheetViews>
  <sheetFormatPr defaultColWidth="8.6640625" defaultRowHeight="10.199999999999999" x14ac:dyDescent="0.2"/>
  <cols>
    <col min="1" max="1" width="46.33203125" style="1" customWidth="1"/>
    <col min="2" max="2" width="1.33203125" style="1" customWidth="1"/>
    <col min="3" max="3" width="19" style="1" customWidth="1"/>
    <col min="4" max="4" width="1.33203125" style="1" customWidth="1"/>
    <col min="5" max="5" width="19.109375" style="1" customWidth="1"/>
    <col min="6" max="6" width="1.33203125" style="1" customWidth="1"/>
    <col min="7" max="7" width="12.33203125" style="1" customWidth="1"/>
    <col min="8" max="8" width="0.5546875" style="2" customWidth="1"/>
    <col min="9" max="9" width="5.33203125" style="1" customWidth="1"/>
    <col min="10" max="10" width="57.88671875" style="1" bestFit="1" customWidth="1"/>
    <col min="11" max="11" width="1.33203125" style="1" customWidth="1"/>
    <col min="12" max="12" width="16.6640625" style="1" bestFit="1" customWidth="1"/>
    <col min="13" max="13" width="1.5546875" style="1" customWidth="1"/>
    <col min="14" max="14" width="16.6640625" style="1" bestFit="1" customWidth="1"/>
    <col min="15" max="15" width="1.6640625" style="1" customWidth="1"/>
    <col min="16" max="16" width="12.33203125" style="55" bestFit="1" customWidth="1"/>
    <col min="17" max="17" width="3.33203125" style="1" customWidth="1"/>
    <col min="18" max="18" width="13.44140625" style="1" bestFit="1" customWidth="1"/>
    <col min="19" max="16384" width="8.6640625" style="1"/>
  </cols>
  <sheetData>
    <row r="1" spans="1:21" ht="10.199999999999999" customHeight="1" x14ac:dyDescent="0.2">
      <c r="B1" s="17"/>
      <c r="C1" s="65" t="s">
        <v>97</v>
      </c>
      <c r="D1" s="65"/>
      <c r="E1" s="65"/>
      <c r="F1" s="17"/>
      <c r="G1" s="4" t="s">
        <v>4</v>
      </c>
      <c r="J1" s="66"/>
      <c r="K1" s="66"/>
      <c r="L1" s="67" t="s">
        <v>98</v>
      </c>
      <c r="M1" s="67"/>
      <c r="N1" s="67"/>
      <c r="O1" s="68"/>
      <c r="P1" s="43" t="s">
        <v>7</v>
      </c>
    </row>
    <row r="2" spans="1:21" ht="21" customHeight="1" thickBot="1" x14ac:dyDescent="0.25">
      <c r="B2" s="17"/>
      <c r="C2" s="69">
        <v>2021</v>
      </c>
      <c r="D2" s="17"/>
      <c r="E2" s="70">
        <v>2020</v>
      </c>
      <c r="F2" s="17"/>
      <c r="G2" s="11" t="s">
        <v>8</v>
      </c>
      <c r="J2" s="66"/>
      <c r="K2" s="66"/>
      <c r="L2" s="71">
        <v>2021</v>
      </c>
      <c r="M2" s="66"/>
      <c r="N2" s="72">
        <v>2020</v>
      </c>
      <c r="O2" s="66"/>
      <c r="P2" s="41" t="str">
        <f>G2</f>
        <v>2021/2020</v>
      </c>
    </row>
    <row r="3" spans="1:21" ht="10.199999999999999" customHeight="1" thickTop="1" x14ac:dyDescent="0.2">
      <c r="B3" s="73"/>
      <c r="C3" s="74"/>
      <c r="D3" s="73"/>
      <c r="E3" s="74"/>
      <c r="F3" s="73"/>
      <c r="G3" s="75"/>
      <c r="J3" s="66"/>
      <c r="K3" s="66"/>
      <c r="L3" s="66"/>
      <c r="M3" s="66"/>
      <c r="N3" s="66"/>
      <c r="O3" s="66"/>
      <c r="P3" s="76"/>
      <c r="R3" s="23"/>
    </row>
    <row r="4" spans="1:21" ht="10.199999999999999" customHeight="1" x14ac:dyDescent="0.2">
      <c r="A4" s="77" t="s">
        <v>99</v>
      </c>
      <c r="B4" s="78"/>
      <c r="C4" s="46">
        <v>1042317195.15</v>
      </c>
      <c r="D4" s="78"/>
      <c r="E4" s="46">
        <v>770809040</v>
      </c>
      <c r="F4" s="78"/>
      <c r="G4" s="20">
        <f>C4/E4-1</f>
        <v>0.35223789688558926</v>
      </c>
      <c r="J4" s="79" t="s">
        <v>100</v>
      </c>
      <c r="K4" s="66"/>
      <c r="L4" s="46">
        <f>C4</f>
        <v>1042317195.15</v>
      </c>
      <c r="M4" s="23"/>
      <c r="N4" s="46">
        <f>E4</f>
        <v>770809040</v>
      </c>
      <c r="O4" s="23"/>
      <c r="P4" s="20">
        <f>L4/N4-1</f>
        <v>0.35223789688558926</v>
      </c>
      <c r="R4" s="23"/>
    </row>
    <row r="5" spans="1:21" ht="10.199999999999999" customHeight="1" thickBot="1" x14ac:dyDescent="0.25">
      <c r="A5" s="80" t="s">
        <v>101</v>
      </c>
      <c r="B5" s="78"/>
      <c r="C5" s="49">
        <v>3835229.8499999996</v>
      </c>
      <c r="D5" s="78"/>
      <c r="E5" s="49">
        <v>3408489</v>
      </c>
      <c r="F5" s="78"/>
      <c r="G5" s="30">
        <f>C5/E5-1</f>
        <v>0.12519942120980865</v>
      </c>
      <c r="J5" s="81" t="s">
        <v>102</v>
      </c>
      <c r="K5" s="66"/>
      <c r="L5" s="46">
        <f>C5</f>
        <v>3835229.8499999996</v>
      </c>
      <c r="M5" s="23"/>
      <c r="N5" s="46">
        <f>E5</f>
        <v>3408489</v>
      </c>
      <c r="O5" s="23"/>
      <c r="P5" s="30">
        <f>L5/N5-1</f>
        <v>0.12519942120980865</v>
      </c>
      <c r="R5" s="23"/>
    </row>
    <row r="6" spans="1:21" ht="10.199999999999999" customHeight="1" x14ac:dyDescent="0.2">
      <c r="A6" s="82" t="s">
        <v>103</v>
      </c>
      <c r="B6" s="17"/>
      <c r="C6" s="32">
        <f>SUM(C4:C5)</f>
        <v>1046152425</v>
      </c>
      <c r="D6" s="17"/>
      <c r="E6" s="32">
        <f>SUM(E4:E5)</f>
        <v>774217529</v>
      </c>
      <c r="F6" s="17"/>
      <c r="G6" s="35">
        <f>C6/E6-1</f>
        <v>0.35123836107306738</v>
      </c>
      <c r="J6" s="83" t="s">
        <v>104</v>
      </c>
      <c r="K6" s="66"/>
      <c r="L6" s="32">
        <f>C6</f>
        <v>1046152425</v>
      </c>
      <c r="M6" s="23"/>
      <c r="N6" s="32">
        <f>E6</f>
        <v>774217529</v>
      </c>
      <c r="O6" s="23"/>
      <c r="P6" s="35">
        <f>L6/N6-1</f>
        <v>0.35123836107306738</v>
      </c>
      <c r="R6" s="23"/>
    </row>
    <row r="7" spans="1:21" ht="10.199999999999999" customHeight="1" x14ac:dyDescent="0.2">
      <c r="A7" s="34"/>
      <c r="B7" s="78"/>
      <c r="C7" s="46"/>
      <c r="D7" s="78"/>
      <c r="E7" s="46"/>
      <c r="F7" s="78"/>
      <c r="G7" s="20"/>
      <c r="J7" s="84"/>
      <c r="K7" s="66"/>
      <c r="L7" s="46"/>
      <c r="M7" s="23"/>
      <c r="N7" s="46"/>
      <c r="O7" s="23"/>
      <c r="P7" s="20"/>
      <c r="R7" s="23"/>
    </row>
    <row r="8" spans="1:21" ht="10.199999999999999" customHeight="1" x14ac:dyDescent="0.2">
      <c r="A8" s="34" t="s">
        <v>105</v>
      </c>
      <c r="B8" s="78"/>
      <c r="C8" s="44">
        <v>-177860822</v>
      </c>
      <c r="D8" s="78"/>
      <c r="E8" s="44">
        <v>-130261305</v>
      </c>
      <c r="F8" s="78"/>
      <c r="G8" s="20">
        <f t="shared" ref="G8:G14" si="0">C8/E8-1</f>
        <v>0.36541563129587873</v>
      </c>
      <c r="J8" s="84" t="s">
        <v>106</v>
      </c>
      <c r="K8" s="66"/>
      <c r="L8" s="46">
        <f>C8</f>
        <v>-177860822</v>
      </c>
      <c r="M8" s="23"/>
      <c r="N8" s="46">
        <f>E8</f>
        <v>-130261305</v>
      </c>
      <c r="O8" s="23"/>
      <c r="P8" s="20">
        <f>L8/N8-1</f>
        <v>0.36541563129587873</v>
      </c>
      <c r="R8" s="23"/>
    </row>
    <row r="9" spans="1:21" ht="10.199999999999999" customHeight="1" x14ac:dyDescent="0.2">
      <c r="A9" s="34" t="s">
        <v>107</v>
      </c>
      <c r="B9" s="78"/>
      <c r="C9" s="44">
        <v>-278682145</v>
      </c>
      <c r="D9" s="78"/>
      <c r="E9" s="44">
        <v>-209427285</v>
      </c>
      <c r="F9" s="78"/>
      <c r="G9" s="20">
        <f t="shared" si="0"/>
        <v>0.33068690166135717</v>
      </c>
      <c r="J9" s="84" t="s">
        <v>108</v>
      </c>
      <c r="K9" s="66"/>
      <c r="L9" s="46">
        <f>C9</f>
        <v>-278682145</v>
      </c>
      <c r="M9" s="23"/>
      <c r="N9" s="46">
        <f>E9</f>
        <v>-209427285</v>
      </c>
      <c r="O9" s="23"/>
      <c r="P9" s="20">
        <f t="shared" ref="P9:P14" si="1">L9/N9-1</f>
        <v>0.33068690166135717</v>
      </c>
      <c r="R9" s="23"/>
    </row>
    <row r="10" spans="1:21" ht="10.199999999999999" customHeight="1" x14ac:dyDescent="0.2">
      <c r="A10" s="34" t="s">
        <v>109</v>
      </c>
      <c r="B10" s="78"/>
      <c r="C10" s="44">
        <v>-244260808</v>
      </c>
      <c r="D10" s="78"/>
      <c r="E10" s="44">
        <v>-204145743</v>
      </c>
      <c r="F10" s="78"/>
      <c r="G10" s="20">
        <f t="shared" si="0"/>
        <v>0.19650208919614842</v>
      </c>
      <c r="J10" s="84" t="s">
        <v>110</v>
      </c>
      <c r="K10" s="66"/>
      <c r="L10" s="46">
        <f>C10</f>
        <v>-244260808</v>
      </c>
      <c r="M10" s="23"/>
      <c r="N10" s="46">
        <f>E10</f>
        <v>-204145743</v>
      </c>
      <c r="O10" s="23"/>
      <c r="P10" s="20">
        <f t="shared" si="1"/>
        <v>0.19650208919614842</v>
      </c>
      <c r="R10" s="23"/>
    </row>
    <row r="11" spans="1:21" ht="10.199999999999999" customHeight="1" x14ac:dyDescent="0.2">
      <c r="A11" s="34" t="s">
        <v>111</v>
      </c>
      <c r="B11" s="78"/>
      <c r="C11" s="44">
        <v>-8598605</v>
      </c>
      <c r="D11" s="78"/>
      <c r="E11" s="44">
        <v>-7686139</v>
      </c>
      <c r="F11" s="78"/>
      <c r="G11" s="20">
        <f t="shared" si="0"/>
        <v>0.11871578174685626</v>
      </c>
      <c r="J11" s="84" t="s">
        <v>112</v>
      </c>
      <c r="K11" s="66"/>
      <c r="L11" s="46">
        <f>C11</f>
        <v>-8598605</v>
      </c>
      <c r="M11" s="23"/>
      <c r="N11" s="46">
        <f>E11</f>
        <v>-7686139</v>
      </c>
      <c r="O11" s="23"/>
      <c r="P11" s="20">
        <f t="shared" si="1"/>
        <v>0.11871578174685626</v>
      </c>
      <c r="R11" s="23"/>
    </row>
    <row r="12" spans="1:21" ht="10.199999999999999" customHeight="1" x14ac:dyDescent="0.2">
      <c r="A12" s="34" t="s">
        <v>113</v>
      </c>
      <c r="B12" s="78"/>
      <c r="C12" s="44">
        <v>-79231074</v>
      </c>
      <c r="D12" s="78"/>
      <c r="E12" s="44">
        <v>-78980022.538111538</v>
      </c>
      <c r="F12" s="78"/>
      <c r="G12" s="20">
        <f t="shared" si="0"/>
        <v>3.1786704260221565E-3</v>
      </c>
      <c r="J12" s="84" t="s">
        <v>114</v>
      </c>
      <c r="K12" s="66"/>
      <c r="L12" s="46">
        <f>C12</f>
        <v>-79231074</v>
      </c>
      <c r="M12" s="23"/>
      <c r="N12" s="46">
        <f>E12</f>
        <v>-78980022.538111538</v>
      </c>
      <c r="O12" s="23"/>
      <c r="P12" s="20">
        <f t="shared" si="1"/>
        <v>3.1786704260221565E-3</v>
      </c>
      <c r="R12" s="23"/>
    </row>
    <row r="13" spans="1:21" ht="10.199999999999999" customHeight="1" x14ac:dyDescent="0.2">
      <c r="A13" s="34" t="s">
        <v>115</v>
      </c>
      <c r="B13" s="78"/>
      <c r="C13" s="44">
        <v>-2644464.556276001</v>
      </c>
      <c r="D13" s="78"/>
      <c r="E13" s="44">
        <v>0</v>
      </c>
      <c r="F13" s="78"/>
      <c r="G13" s="20">
        <v>0</v>
      </c>
      <c r="J13" s="84" t="s">
        <v>116</v>
      </c>
      <c r="K13" s="66"/>
      <c r="L13" s="46">
        <f>C13</f>
        <v>-2644464.556276001</v>
      </c>
      <c r="M13" s="23"/>
      <c r="N13" s="46">
        <f>E13</f>
        <v>0</v>
      </c>
      <c r="O13" s="23"/>
      <c r="P13" s="20">
        <v>0</v>
      </c>
      <c r="R13" s="23"/>
    </row>
    <row r="14" spans="1:21" ht="10.199999999999999" customHeight="1" x14ac:dyDescent="0.2">
      <c r="A14" s="34" t="s">
        <v>117</v>
      </c>
      <c r="B14" s="78"/>
      <c r="C14" s="44">
        <f>C16-SUM(C8:C13)</f>
        <v>-108800803.44372404</v>
      </c>
      <c r="D14" s="78"/>
      <c r="E14" s="44">
        <f>E16-SUM(E8:E13)</f>
        <v>-67211159.649126887</v>
      </c>
      <c r="F14" s="78"/>
      <c r="G14" s="20">
        <f t="shared" si="0"/>
        <v>0.61879074861547068</v>
      </c>
      <c r="J14" s="84" t="s">
        <v>118</v>
      </c>
      <c r="K14" s="66"/>
      <c r="L14" s="46">
        <f>C14</f>
        <v>-108800803.44372404</v>
      </c>
      <c r="M14" s="23"/>
      <c r="N14" s="46">
        <f>E14</f>
        <v>-67211159.649126887</v>
      </c>
      <c r="O14" s="23"/>
      <c r="P14" s="20">
        <f t="shared" si="1"/>
        <v>0.61879074861547068</v>
      </c>
      <c r="R14" s="23"/>
    </row>
    <row r="15" spans="1:21" ht="10.199999999999999" customHeight="1" x14ac:dyDescent="0.2">
      <c r="A15" s="34"/>
      <c r="B15" s="78"/>
      <c r="C15" s="46"/>
      <c r="D15" s="78"/>
      <c r="E15" s="46"/>
      <c r="F15" s="78"/>
      <c r="G15" s="20"/>
      <c r="J15" s="84"/>
      <c r="K15" s="66"/>
      <c r="L15" s="46"/>
      <c r="M15" s="23"/>
      <c r="N15" s="46"/>
      <c r="O15" s="23"/>
      <c r="P15" s="20"/>
      <c r="R15" s="23"/>
    </row>
    <row r="16" spans="1:21" ht="10.199999999999999" customHeight="1" thickBot="1" x14ac:dyDescent="0.25">
      <c r="A16" s="82" t="s">
        <v>119</v>
      </c>
      <c r="B16" s="78"/>
      <c r="C16" s="53">
        <v>-900078722</v>
      </c>
      <c r="D16" s="78"/>
      <c r="E16" s="53">
        <v>-697711654.18723845</v>
      </c>
      <c r="F16" s="78"/>
      <c r="G16" s="41">
        <f>C16/E16-1</f>
        <v>0.2900439839269966</v>
      </c>
      <c r="J16" s="83" t="s">
        <v>120</v>
      </c>
      <c r="K16" s="66"/>
      <c r="L16" s="53">
        <f>C16</f>
        <v>-900078722</v>
      </c>
      <c r="M16" s="23"/>
      <c r="N16" s="53">
        <f>E16</f>
        <v>-697711654.18723845</v>
      </c>
      <c r="O16" s="23"/>
      <c r="P16" s="41">
        <f>L16/N16-1</f>
        <v>0.2900439839269966</v>
      </c>
      <c r="R16" s="23"/>
      <c r="S16" s="85"/>
      <c r="T16" s="85"/>
      <c r="U16" s="85"/>
    </row>
    <row r="17" spans="1:18" ht="10.199999999999999" customHeight="1" thickTop="1" x14ac:dyDescent="0.2">
      <c r="A17" s="34"/>
      <c r="B17" s="78"/>
      <c r="C17" s="46"/>
      <c r="D17" s="78"/>
      <c r="E17" s="46"/>
      <c r="F17" s="78"/>
      <c r="G17" s="20"/>
      <c r="J17" s="84"/>
      <c r="K17" s="66"/>
      <c r="L17" s="46"/>
      <c r="M17" s="23"/>
      <c r="N17" s="46"/>
      <c r="O17" s="23"/>
      <c r="P17" s="20"/>
      <c r="R17" s="23"/>
    </row>
    <row r="18" spans="1:18" ht="10.199999999999999" customHeight="1" thickBot="1" x14ac:dyDescent="0.25">
      <c r="A18" s="82" t="s">
        <v>121</v>
      </c>
      <c r="B18" s="78"/>
      <c r="C18" s="39">
        <f>C6+C16</f>
        <v>146073703</v>
      </c>
      <c r="D18" s="78"/>
      <c r="E18" s="39">
        <f>E6+E16</f>
        <v>76505874.812761545</v>
      </c>
      <c r="F18" s="78"/>
      <c r="G18" s="41">
        <f>C18/E18-1</f>
        <v>0.90931354431926859</v>
      </c>
      <c r="J18" s="83" t="s">
        <v>122</v>
      </c>
      <c r="K18" s="66"/>
      <c r="L18" s="39">
        <f>C18</f>
        <v>146073703</v>
      </c>
      <c r="M18" s="23"/>
      <c r="N18" s="39">
        <f>E18</f>
        <v>76505874.812761545</v>
      </c>
      <c r="O18" s="23"/>
      <c r="P18" s="41">
        <f>L18/N18-1</f>
        <v>0.90931354431926859</v>
      </c>
      <c r="R18" s="23"/>
    </row>
    <row r="19" spans="1:18" ht="10.199999999999999" customHeight="1" thickTop="1" x14ac:dyDescent="0.2">
      <c r="A19" s="86"/>
      <c r="B19" s="78"/>
      <c r="C19" s="42"/>
      <c r="D19" s="78"/>
      <c r="E19" s="42"/>
      <c r="F19" s="78"/>
      <c r="G19" s="43"/>
      <c r="J19" s="87"/>
      <c r="K19" s="88"/>
      <c r="L19" s="42"/>
      <c r="M19" s="37"/>
      <c r="N19" s="42"/>
      <c r="O19" s="37"/>
      <c r="P19" s="43"/>
      <c r="R19" s="23"/>
    </row>
    <row r="20" spans="1:18" ht="10.199999999999999" customHeight="1" x14ac:dyDescent="0.2">
      <c r="A20" s="80" t="s">
        <v>123</v>
      </c>
      <c r="B20" s="78"/>
      <c r="C20" s="46">
        <v>-18499656</v>
      </c>
      <c r="D20" s="78"/>
      <c r="E20" s="46">
        <v>-15309602.052741468</v>
      </c>
      <c r="F20" s="78"/>
      <c r="G20" s="20">
        <f>C20/E20-1</f>
        <v>0.20836948839485303</v>
      </c>
      <c r="J20" s="81" t="s">
        <v>124</v>
      </c>
      <c r="K20" s="66"/>
      <c r="L20" s="46">
        <f>C20</f>
        <v>-18499656</v>
      </c>
      <c r="M20" s="23"/>
      <c r="N20" s="46">
        <f>E20</f>
        <v>-15309602.052741468</v>
      </c>
      <c r="O20" s="23"/>
      <c r="P20" s="20">
        <f>L20/N20-1</f>
        <v>0.20836948839485303</v>
      </c>
      <c r="R20" s="23"/>
    </row>
    <row r="21" spans="1:18" ht="10.199999999999999" customHeight="1" x14ac:dyDescent="0.2">
      <c r="A21" s="80" t="s">
        <v>125</v>
      </c>
      <c r="B21" s="78"/>
      <c r="C21" s="46">
        <v>-9511216.772488527</v>
      </c>
      <c r="D21" s="78"/>
      <c r="E21" s="46">
        <v>-7260628.2999999998</v>
      </c>
      <c r="F21" s="78"/>
      <c r="G21" s="20">
        <f>C21/E21-1</f>
        <v>0.30997158641057654</v>
      </c>
      <c r="J21" s="81" t="s">
        <v>126</v>
      </c>
      <c r="K21" s="66"/>
      <c r="L21" s="46">
        <f>C21</f>
        <v>-9511216.772488527</v>
      </c>
      <c r="M21" s="23"/>
      <c r="N21" s="46">
        <f>E21</f>
        <v>-7260628.2999999998</v>
      </c>
      <c r="O21" s="23"/>
      <c r="P21" s="20">
        <f>L21/N21-1</f>
        <v>0.30997158641057654</v>
      </c>
      <c r="R21" s="23"/>
    </row>
    <row r="22" spans="1:18" ht="10.199999999999999" customHeight="1" x14ac:dyDescent="0.2">
      <c r="A22" s="34"/>
      <c r="B22" s="78"/>
      <c r="C22" s="46"/>
      <c r="D22" s="78"/>
      <c r="E22" s="46"/>
      <c r="F22" s="78"/>
      <c r="G22" s="20"/>
      <c r="J22" s="84"/>
      <c r="K22" s="66"/>
      <c r="L22" s="46"/>
      <c r="M22" s="23"/>
      <c r="N22" s="46"/>
      <c r="O22" s="23"/>
      <c r="P22" s="20"/>
      <c r="R22" s="23"/>
    </row>
    <row r="23" spans="1:18" ht="10.199999999999999" customHeight="1" thickBot="1" x14ac:dyDescent="0.25">
      <c r="A23" s="82" t="s">
        <v>127</v>
      </c>
      <c r="B23" s="78"/>
      <c r="C23" s="39">
        <f>SUM(C20:C22)</f>
        <v>-28010872.772488527</v>
      </c>
      <c r="D23" s="78"/>
      <c r="E23" s="39">
        <f>SUM(E20:E22)</f>
        <v>-22570230.352741469</v>
      </c>
      <c r="F23" s="78"/>
      <c r="G23" s="41">
        <f>C23/E23-1</f>
        <v>0.24105391636316265</v>
      </c>
      <c r="J23" s="83" t="s">
        <v>128</v>
      </c>
      <c r="K23" s="66"/>
      <c r="L23" s="39">
        <f>C23</f>
        <v>-28010872.772488527</v>
      </c>
      <c r="M23" s="23"/>
      <c r="N23" s="39">
        <f>E23</f>
        <v>-22570230.352741469</v>
      </c>
      <c r="O23" s="23"/>
      <c r="P23" s="41">
        <f>L23/N23-1</f>
        <v>0.24105391636316265</v>
      </c>
      <c r="R23" s="23"/>
    </row>
    <row r="24" spans="1:18" ht="10.199999999999999" customHeight="1" thickTop="1" x14ac:dyDescent="0.2">
      <c r="A24" s="34"/>
      <c r="B24" s="89"/>
      <c r="C24" s="90"/>
      <c r="D24" s="89"/>
      <c r="E24" s="90"/>
      <c r="F24" s="89"/>
      <c r="G24" s="91"/>
      <c r="J24" s="84"/>
      <c r="K24" s="66"/>
      <c r="L24" s="90">
        <f>C24</f>
        <v>0</v>
      </c>
      <c r="M24" s="23"/>
      <c r="N24" s="90">
        <f>E24</f>
        <v>0</v>
      </c>
      <c r="O24" s="23"/>
      <c r="P24" s="91"/>
      <c r="R24" s="23"/>
    </row>
    <row r="25" spans="1:18" ht="10.199999999999999" customHeight="1" thickBot="1" x14ac:dyDescent="0.25">
      <c r="A25" s="82" t="s">
        <v>129</v>
      </c>
      <c r="B25" s="78"/>
      <c r="C25" s="39">
        <f>C18+C23</f>
        <v>118062830.22751147</v>
      </c>
      <c r="D25" s="78"/>
      <c r="E25" s="39">
        <f>E18+E23</f>
        <v>53935644.46002008</v>
      </c>
      <c r="F25" s="78"/>
      <c r="G25" s="41">
        <f>C25/E25-1</f>
        <v>1.1889574401030067</v>
      </c>
      <c r="J25" s="83" t="s">
        <v>130</v>
      </c>
      <c r="K25" s="66"/>
      <c r="L25" s="39">
        <f>C25</f>
        <v>118062830.22751147</v>
      </c>
      <c r="M25" s="23"/>
      <c r="N25" s="39">
        <f>E25</f>
        <v>53935644.46002008</v>
      </c>
      <c r="O25" s="23"/>
      <c r="P25" s="41">
        <f>L25/N25-1</f>
        <v>1.1889574401030067</v>
      </c>
      <c r="R25" s="23"/>
    </row>
    <row r="26" spans="1:18" ht="10.199999999999999" customHeight="1" thickTop="1" x14ac:dyDescent="0.2">
      <c r="A26" s="92" t="s">
        <v>131</v>
      </c>
      <c r="B26" s="78"/>
      <c r="C26" s="46">
        <v>-19407696</v>
      </c>
      <c r="D26" s="78"/>
      <c r="E26" s="46">
        <v>-9943301.6004386339</v>
      </c>
      <c r="F26" s="78"/>
      <c r="G26" s="93">
        <f>C26/E26-1</f>
        <v>0.9518361988681765</v>
      </c>
      <c r="J26" s="94" t="s">
        <v>132</v>
      </c>
      <c r="K26" s="66"/>
      <c r="L26" s="46">
        <f>C26</f>
        <v>-19407696</v>
      </c>
      <c r="M26" s="23"/>
      <c r="N26" s="46">
        <f>E26</f>
        <v>-9943301.6004386339</v>
      </c>
      <c r="O26" s="23"/>
      <c r="P26" s="93">
        <f>L26/N26-1</f>
        <v>0.9518361988681765</v>
      </c>
      <c r="R26" s="23"/>
    </row>
    <row r="27" spans="1:18" ht="10.199999999999999" customHeight="1" x14ac:dyDescent="0.2">
      <c r="A27" s="82" t="s">
        <v>133</v>
      </c>
      <c r="B27" s="17"/>
      <c r="C27" s="95">
        <f>SUM(C25:C26)</f>
        <v>98655134.227511466</v>
      </c>
      <c r="D27" s="17"/>
      <c r="E27" s="95">
        <f>SUM(E25:E26)</f>
        <v>43992342.859581448</v>
      </c>
      <c r="F27" s="17"/>
      <c r="G27" s="96">
        <f>C27/E27-1</f>
        <v>1.2425524037764353</v>
      </c>
      <c r="J27" s="83" t="s">
        <v>134</v>
      </c>
      <c r="K27" s="66"/>
      <c r="L27" s="95">
        <f>C27</f>
        <v>98655134.227511466</v>
      </c>
      <c r="M27" s="23"/>
      <c r="N27" s="95">
        <f>E27</f>
        <v>43992342.859581448</v>
      </c>
      <c r="O27" s="23"/>
      <c r="P27" s="96">
        <f>L27/N27-1</f>
        <v>1.2425524037764353</v>
      </c>
      <c r="R27" s="23"/>
    </row>
    <row r="28" spans="1:18" ht="10.199999999999999" customHeight="1" thickBot="1" x14ac:dyDescent="0.25">
      <c r="B28" s="17"/>
      <c r="C28" s="97"/>
      <c r="D28" s="17"/>
      <c r="E28" s="97"/>
      <c r="F28" s="17"/>
      <c r="G28" s="98"/>
      <c r="K28" s="66"/>
      <c r="L28" s="97"/>
      <c r="M28" s="23"/>
      <c r="N28" s="97"/>
      <c r="O28" s="23"/>
      <c r="P28" s="98"/>
      <c r="R28" s="23"/>
    </row>
    <row r="29" spans="1:18" ht="10.199999999999999" customHeight="1" thickTop="1" x14ac:dyDescent="0.2">
      <c r="A29" s="92" t="s">
        <v>135</v>
      </c>
      <c r="B29" s="78"/>
      <c r="C29" s="46">
        <v>88921243.367227912</v>
      </c>
      <c r="D29" s="78"/>
      <c r="E29" s="46">
        <v>38857996.795124017</v>
      </c>
      <c r="F29" s="78"/>
      <c r="G29" s="20">
        <f>C29/E29-1</f>
        <v>1.2883640614841458</v>
      </c>
      <c r="J29" s="94" t="s">
        <v>136</v>
      </c>
      <c r="K29" s="66"/>
      <c r="L29" s="46">
        <f>C29</f>
        <v>88921243.367227912</v>
      </c>
      <c r="M29" s="23"/>
      <c r="N29" s="46">
        <f>E29</f>
        <v>38857996.795124017</v>
      </c>
      <c r="O29" s="23"/>
      <c r="P29" s="20">
        <f>L29/N29-1</f>
        <v>1.2883640614841458</v>
      </c>
      <c r="R29" s="23"/>
    </row>
    <row r="30" spans="1:18" ht="10.199999999999999" customHeight="1" x14ac:dyDescent="0.2">
      <c r="A30" s="92" t="s">
        <v>91</v>
      </c>
      <c r="B30" s="78"/>
      <c r="C30" s="46">
        <v>9733890.722751148</v>
      </c>
      <c r="D30" s="78"/>
      <c r="E30" s="46">
        <v>5134346.5071964469</v>
      </c>
      <c r="F30" s="78"/>
      <c r="G30" s="20">
        <f>C30/E30-1</f>
        <v>0.89583829394994052</v>
      </c>
      <c r="J30" s="94" t="s">
        <v>137</v>
      </c>
      <c r="K30" s="66"/>
      <c r="L30" s="46">
        <f>C30</f>
        <v>9733890.722751148</v>
      </c>
      <c r="M30" s="23"/>
      <c r="N30" s="46">
        <f>E30</f>
        <v>5134346.5071964469</v>
      </c>
      <c r="O30" s="23"/>
      <c r="P30" s="20">
        <f>L30/N30-1</f>
        <v>0.89583829394994052</v>
      </c>
      <c r="R30" s="23"/>
    </row>
    <row r="31" spans="1:18" ht="10.199999999999999" customHeight="1" x14ac:dyDescent="0.2">
      <c r="A31" s="8"/>
      <c r="B31" s="78"/>
      <c r="C31" s="46"/>
      <c r="D31" s="78"/>
      <c r="E31" s="46"/>
      <c r="F31" s="78"/>
      <c r="J31" s="22"/>
      <c r="K31" s="66"/>
      <c r="L31" s="46"/>
      <c r="M31" s="23"/>
      <c r="N31" s="46"/>
      <c r="O31" s="23"/>
      <c r="R31" s="23"/>
    </row>
    <row r="32" spans="1:18" ht="37.200000000000003" customHeight="1" x14ac:dyDescent="0.2">
      <c r="A32" s="82" t="s">
        <v>138</v>
      </c>
      <c r="B32" s="78"/>
      <c r="C32" s="46"/>
      <c r="D32" s="78"/>
      <c r="E32" s="46"/>
      <c r="F32" s="78"/>
      <c r="J32" s="83" t="s">
        <v>139</v>
      </c>
      <c r="K32" s="99"/>
      <c r="L32" s="46"/>
      <c r="M32" s="46"/>
      <c r="N32" s="46"/>
      <c r="O32" s="46"/>
      <c r="R32" s="23"/>
    </row>
    <row r="33" spans="1:18" ht="10.199999999999999" customHeight="1" x14ac:dyDescent="0.2">
      <c r="A33" s="100"/>
      <c r="B33" s="78"/>
      <c r="C33" s="46"/>
      <c r="D33" s="78"/>
      <c r="E33" s="46"/>
      <c r="F33" s="78"/>
      <c r="J33" s="101"/>
      <c r="K33" s="66"/>
      <c r="L33" s="102"/>
      <c r="M33" s="66"/>
      <c r="N33" s="102"/>
      <c r="O33" s="66"/>
      <c r="P33" s="20"/>
      <c r="R33" s="23"/>
    </row>
    <row r="34" spans="1:18" ht="10.199999999999999" customHeight="1" x14ac:dyDescent="0.2">
      <c r="A34" s="80" t="s">
        <v>140</v>
      </c>
      <c r="B34" s="78"/>
      <c r="C34" s="103">
        <v>0</v>
      </c>
      <c r="D34" s="78"/>
      <c r="E34" s="104">
        <v>0</v>
      </c>
      <c r="F34" s="78"/>
      <c r="G34" s="55">
        <f>IFERROR(C34/E34-1,0)</f>
        <v>0</v>
      </c>
      <c r="J34" s="81" t="s">
        <v>141</v>
      </c>
      <c r="K34" s="99"/>
      <c r="L34" s="104">
        <f>C34</f>
        <v>0</v>
      </c>
      <c r="M34" s="105"/>
      <c r="N34" s="104">
        <f>E34</f>
        <v>0</v>
      </c>
      <c r="O34" s="105"/>
      <c r="P34" s="55">
        <f>G34</f>
        <v>0</v>
      </c>
      <c r="R34" s="23"/>
    </row>
    <row r="35" spans="1:18" ht="10.199999999999999" customHeight="1" x14ac:dyDescent="0.2">
      <c r="A35" s="80" t="s">
        <v>142</v>
      </c>
      <c r="B35" s="78"/>
      <c r="C35" s="103">
        <v>0</v>
      </c>
      <c r="D35" s="78"/>
      <c r="E35" s="104">
        <v>0</v>
      </c>
      <c r="F35" s="78"/>
      <c r="G35" s="55">
        <f t="shared" ref="G35:G38" si="2">IFERROR(C35/E35-1,0)</f>
        <v>0</v>
      </c>
      <c r="J35" s="81" t="s">
        <v>143</v>
      </c>
      <c r="K35" s="66"/>
      <c r="L35" s="104">
        <f>C35</f>
        <v>0</v>
      </c>
      <c r="M35" s="105"/>
      <c r="N35" s="104">
        <f>E35</f>
        <v>0</v>
      </c>
      <c r="O35" s="105"/>
      <c r="P35" s="55">
        <f t="shared" ref="P35:P38" si="3">G35</f>
        <v>0</v>
      </c>
      <c r="R35" s="23"/>
    </row>
    <row r="36" spans="1:18" ht="10.199999999999999" customHeight="1" x14ac:dyDescent="0.2">
      <c r="A36" s="80" t="s">
        <v>144</v>
      </c>
      <c r="B36" s="78"/>
      <c r="C36" s="103">
        <v>0</v>
      </c>
      <c r="D36" s="78"/>
      <c r="E36" s="104">
        <v>30573.299999999814</v>
      </c>
      <c r="F36" s="78"/>
      <c r="G36" s="55">
        <f t="shared" si="2"/>
        <v>-1</v>
      </c>
      <c r="J36" s="81" t="s">
        <v>145</v>
      </c>
      <c r="K36" s="66"/>
      <c r="L36" s="104">
        <f>C36</f>
        <v>0</v>
      </c>
      <c r="M36" s="105"/>
      <c r="N36" s="104">
        <f>E36</f>
        <v>30573.299999999814</v>
      </c>
      <c r="O36" s="105"/>
      <c r="P36" s="55">
        <f t="shared" si="3"/>
        <v>-1</v>
      </c>
      <c r="R36" s="23"/>
    </row>
    <row r="37" spans="1:18" ht="10.199999999999999" customHeight="1" thickBot="1" x14ac:dyDescent="0.25">
      <c r="A37" s="80" t="s">
        <v>146</v>
      </c>
      <c r="B37" s="78"/>
      <c r="C37" s="103">
        <v>0</v>
      </c>
      <c r="D37" s="78"/>
      <c r="E37" s="104">
        <v>-4891.7279999999701</v>
      </c>
      <c r="F37" s="78"/>
      <c r="G37" s="55">
        <f t="shared" si="2"/>
        <v>-1</v>
      </c>
      <c r="J37" s="81" t="s">
        <v>147</v>
      </c>
      <c r="K37" s="99"/>
      <c r="L37" s="104">
        <f>C37</f>
        <v>0</v>
      </c>
      <c r="M37" s="105"/>
      <c r="N37" s="104">
        <f>E37</f>
        <v>-4891.7279999999701</v>
      </c>
      <c r="O37" s="105"/>
      <c r="P37" s="55">
        <f t="shared" si="3"/>
        <v>-1</v>
      </c>
      <c r="R37" s="23"/>
    </row>
    <row r="38" spans="1:18" ht="10.199999999999999" customHeight="1" thickBot="1" x14ac:dyDescent="0.25">
      <c r="A38" s="82" t="s">
        <v>148</v>
      </c>
      <c r="B38" s="17"/>
      <c r="C38" s="106">
        <f>SUM(C34:C37)</f>
        <v>0</v>
      </c>
      <c r="D38" s="17"/>
      <c r="E38" s="107">
        <f>SUM(E34:E37)</f>
        <v>25681.571999999844</v>
      </c>
      <c r="F38" s="17"/>
      <c r="G38" s="36">
        <f t="shared" si="2"/>
        <v>-1</v>
      </c>
      <c r="J38" s="83" t="s">
        <v>149</v>
      </c>
      <c r="K38" s="66"/>
      <c r="L38" s="107">
        <f>C38</f>
        <v>0</v>
      </c>
      <c r="M38" s="42"/>
      <c r="N38" s="107">
        <f>E38</f>
        <v>25681.571999999844</v>
      </c>
      <c r="O38" s="42"/>
      <c r="P38" s="108">
        <f t="shared" si="3"/>
        <v>-1</v>
      </c>
      <c r="R38" s="23"/>
    </row>
    <row r="39" spans="1:18" ht="10.199999999999999" customHeight="1" thickTop="1" x14ac:dyDescent="0.2">
      <c r="B39" s="17"/>
      <c r="C39" s="109"/>
      <c r="D39" s="17"/>
      <c r="E39" s="110"/>
      <c r="F39" s="17"/>
      <c r="G39" s="110"/>
      <c r="J39" s="87"/>
      <c r="K39" s="66"/>
      <c r="L39" s="111"/>
      <c r="M39" s="66"/>
      <c r="N39" s="111"/>
      <c r="O39" s="66"/>
      <c r="R39" s="23"/>
    </row>
    <row r="40" spans="1:18" ht="10.199999999999999" customHeight="1" x14ac:dyDescent="0.2">
      <c r="A40" s="82" t="s">
        <v>150</v>
      </c>
      <c r="B40" s="17"/>
      <c r="C40" s="44"/>
      <c r="D40" s="17"/>
      <c r="E40" s="46"/>
      <c r="F40" s="17"/>
      <c r="G40" s="55"/>
      <c r="J40" s="83" t="s">
        <v>151</v>
      </c>
      <c r="K40" s="66"/>
      <c r="L40" s="102"/>
      <c r="M40" s="112"/>
      <c r="N40" s="102"/>
      <c r="O40" s="112"/>
      <c r="R40" s="23"/>
    </row>
    <row r="41" spans="1:18" ht="10.199999999999999" customHeight="1" x14ac:dyDescent="0.2">
      <c r="A41" s="80" t="s">
        <v>135</v>
      </c>
      <c r="B41" s="78"/>
      <c r="C41" s="103">
        <f>C38</f>
        <v>0</v>
      </c>
      <c r="D41" s="78"/>
      <c r="E41" s="103">
        <f>E38</f>
        <v>25681.571999999844</v>
      </c>
      <c r="F41" s="78"/>
      <c r="G41" s="55">
        <f t="shared" ref="G41:G43" si="4">IFERROR(C41/E41-1,0)</f>
        <v>-1</v>
      </c>
      <c r="J41" s="81" t="s">
        <v>136</v>
      </c>
      <c r="K41" s="99"/>
      <c r="L41" s="104">
        <f>C41</f>
        <v>0</v>
      </c>
      <c r="M41" s="46"/>
      <c r="N41" s="104">
        <f>E41</f>
        <v>25681.571999999844</v>
      </c>
      <c r="O41" s="46"/>
      <c r="P41" s="20">
        <f t="shared" ref="P41:P42" si="5">G41</f>
        <v>-1</v>
      </c>
      <c r="R41" s="23"/>
    </row>
    <row r="42" spans="1:18" ht="10.199999999999999" customHeight="1" thickBot="1" x14ac:dyDescent="0.25">
      <c r="A42" s="80" t="s">
        <v>91</v>
      </c>
      <c r="B42" s="78"/>
      <c r="C42" s="103">
        <v>0</v>
      </c>
      <c r="D42" s="78"/>
      <c r="E42" s="104">
        <v>0</v>
      </c>
      <c r="F42" s="78"/>
      <c r="G42" s="55">
        <f t="shared" si="4"/>
        <v>0</v>
      </c>
      <c r="J42" s="81" t="s">
        <v>137</v>
      </c>
      <c r="K42" s="99"/>
      <c r="L42" s="104">
        <f>C42</f>
        <v>0</v>
      </c>
      <c r="M42" s="46"/>
      <c r="N42" s="104">
        <f>E42</f>
        <v>0</v>
      </c>
      <c r="O42" s="46"/>
      <c r="P42" s="20">
        <f t="shared" si="5"/>
        <v>0</v>
      </c>
      <c r="R42" s="23"/>
    </row>
    <row r="43" spans="1:18" ht="10.199999999999999" customHeight="1" thickBot="1" x14ac:dyDescent="0.25">
      <c r="A43" s="82" t="s">
        <v>152</v>
      </c>
      <c r="B43" s="17"/>
      <c r="C43" s="106">
        <f>C27+C38</f>
        <v>98655134.227511466</v>
      </c>
      <c r="D43" s="17"/>
      <c r="E43" s="107">
        <f>E27+E38</f>
        <v>44018024.431581445</v>
      </c>
      <c r="F43" s="17"/>
      <c r="G43" s="36">
        <f t="shared" si="4"/>
        <v>1.241244024498513</v>
      </c>
      <c r="J43" s="83" t="s">
        <v>153</v>
      </c>
      <c r="K43" s="66"/>
      <c r="L43" s="107">
        <f>C43</f>
        <v>98655134.227511466</v>
      </c>
      <c r="M43" s="42"/>
      <c r="N43" s="107">
        <f>E43</f>
        <v>44018024.431581445</v>
      </c>
      <c r="O43" s="42"/>
      <c r="P43" s="36">
        <f>L43/N43-1</f>
        <v>1.241244024498513</v>
      </c>
      <c r="R43" s="23"/>
    </row>
    <row r="44" spans="1:18" ht="10.199999999999999" customHeight="1" thickTop="1" x14ac:dyDescent="0.2">
      <c r="A44" s="12"/>
      <c r="C44" s="110"/>
      <c r="E44" s="110"/>
      <c r="G44" s="110"/>
      <c r="J44" s="14"/>
      <c r="K44" s="66"/>
      <c r="L44" s="113"/>
      <c r="M44" s="66"/>
      <c r="N44" s="113"/>
      <c r="O44" s="66"/>
      <c r="P44" s="113"/>
      <c r="R44" s="23"/>
    </row>
    <row r="45" spans="1:18" ht="10.199999999999999" customHeight="1" x14ac:dyDescent="0.2">
      <c r="A45" s="77" t="s">
        <v>154</v>
      </c>
      <c r="C45" s="46"/>
      <c r="E45" s="46"/>
      <c r="J45" s="79" t="s">
        <v>155</v>
      </c>
      <c r="K45" s="66"/>
      <c r="L45" s="102"/>
      <c r="M45" s="66"/>
      <c r="N45" s="102"/>
      <c r="O45" s="66"/>
      <c r="R45" s="23"/>
    </row>
    <row r="46" spans="1:18" ht="10.199999999999999" customHeight="1" x14ac:dyDescent="0.2">
      <c r="A46" s="92" t="s">
        <v>135</v>
      </c>
      <c r="C46" s="46">
        <f>C41+C29</f>
        <v>88921243.367227912</v>
      </c>
      <c r="E46" s="46">
        <f>E41+E29</f>
        <v>38883678.367124014</v>
      </c>
      <c r="G46" s="55">
        <f>C46/E46-1</f>
        <v>1.2868526616147111</v>
      </c>
      <c r="J46" s="94" t="s">
        <v>136</v>
      </c>
      <c r="K46" s="66"/>
      <c r="L46" s="105">
        <f>C46</f>
        <v>88921243.367227912</v>
      </c>
      <c r="M46" s="66"/>
      <c r="N46" s="105">
        <f>E46</f>
        <v>38883678.367124014</v>
      </c>
      <c r="O46" s="66"/>
      <c r="P46" s="55">
        <f>L46/N46-1</f>
        <v>1.2868526616147111</v>
      </c>
      <c r="R46" s="23"/>
    </row>
    <row r="47" spans="1:18" ht="10.199999999999999" customHeight="1" x14ac:dyDescent="0.2">
      <c r="A47" s="92" t="s">
        <v>91</v>
      </c>
      <c r="C47" s="46">
        <f>C42+C30</f>
        <v>9733890.722751148</v>
      </c>
      <c r="E47" s="46">
        <f>E42+E30</f>
        <v>5134346.5071964469</v>
      </c>
      <c r="G47" s="55">
        <f>C47/E47-1</f>
        <v>0.89583829394994052</v>
      </c>
      <c r="J47" s="114" t="s">
        <v>137</v>
      </c>
      <c r="K47" s="115"/>
      <c r="L47" s="116">
        <f>C47</f>
        <v>9733890.722751148</v>
      </c>
      <c r="M47" s="115"/>
      <c r="N47" s="116">
        <f>E47</f>
        <v>5134346.5071964469</v>
      </c>
      <c r="O47" s="115"/>
      <c r="P47" s="117">
        <f>L47/N47-1</f>
        <v>0.89583829394994052</v>
      </c>
      <c r="R47" s="23"/>
    </row>
    <row r="48" spans="1:18" x14ac:dyDescent="0.2">
      <c r="C48" s="118"/>
      <c r="E48" s="118"/>
    </row>
    <row r="49" ht="10.199999999999999" customHeight="1" x14ac:dyDescent="0.2"/>
    <row r="50" ht="10.199999999999999" customHeight="1" x14ac:dyDescent="0.2"/>
    <row r="51" ht="10.199999999999999" customHeight="1" x14ac:dyDescent="0.2"/>
  </sheetData>
  <mergeCells count="2">
    <mergeCell ref="C1:E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EAA3-FBF6-47EE-A8B3-7C88BF2FAFD9}">
  <dimension ref="A1:O55"/>
  <sheetViews>
    <sheetView workbookViewId="0"/>
  </sheetViews>
  <sheetFormatPr defaultColWidth="8.6640625" defaultRowHeight="10.199999999999999" x14ac:dyDescent="0.2"/>
  <cols>
    <col min="1" max="1" width="48.6640625" style="66" bestFit="1" customWidth="1"/>
    <col min="2" max="2" width="1.5546875" style="66" customWidth="1"/>
    <col min="3" max="3" width="16.5546875" style="66" customWidth="1"/>
    <col min="4" max="4" width="1.5546875" style="66" customWidth="1"/>
    <col min="5" max="5" width="16.6640625" style="66" customWidth="1"/>
    <col min="6" max="6" width="1.44140625" style="66" customWidth="1"/>
    <col min="7" max="7" width="8.6640625" style="66"/>
    <col min="8" max="8" width="0.5546875" style="119" customWidth="1"/>
    <col min="9" max="9" width="8.6640625" style="66"/>
    <col min="10" max="10" width="73.33203125" style="66" bestFit="1" customWidth="1"/>
    <col min="11" max="11" width="1.6640625" style="66" customWidth="1"/>
    <col min="12" max="12" width="16.6640625" style="66" customWidth="1"/>
    <col min="13" max="13" width="1.6640625" style="66" customWidth="1"/>
    <col min="14" max="14" width="17" style="66" customWidth="1"/>
    <col min="15" max="15" width="1.5546875" style="66" customWidth="1"/>
    <col min="16" max="16384" width="8.6640625" style="66"/>
  </cols>
  <sheetData>
    <row r="1" spans="1:15" x14ac:dyDescent="0.2">
      <c r="A1" s="66" t="s">
        <v>156</v>
      </c>
      <c r="J1" s="66" t="s">
        <v>157</v>
      </c>
    </row>
    <row r="3" spans="1:15" ht="10.199999999999999" customHeight="1" x14ac:dyDescent="0.2">
      <c r="A3" s="112"/>
      <c r="B3" s="120"/>
      <c r="C3" s="65" t="s">
        <v>97</v>
      </c>
      <c r="D3" s="65"/>
      <c r="E3" s="65"/>
      <c r="F3" s="121"/>
      <c r="J3" s="112"/>
      <c r="K3" s="120"/>
      <c r="L3" s="122" t="s">
        <v>158</v>
      </c>
      <c r="M3" s="122"/>
      <c r="N3" s="122"/>
      <c r="O3" s="123"/>
    </row>
    <row r="4" spans="1:15" ht="10.8" thickBot="1" x14ac:dyDescent="0.25">
      <c r="A4" s="112"/>
      <c r="B4" s="120"/>
      <c r="C4" s="124">
        <v>2021</v>
      </c>
      <c r="D4" s="112"/>
      <c r="E4" s="124">
        <v>2020</v>
      </c>
      <c r="F4" s="112"/>
      <c r="J4" s="112"/>
      <c r="K4" s="120"/>
      <c r="L4" s="124">
        <v>2021</v>
      </c>
      <c r="M4" s="112"/>
      <c r="N4" s="124">
        <v>2020</v>
      </c>
      <c r="O4" s="112"/>
    </row>
    <row r="5" spans="1:15" ht="4.95" customHeight="1" x14ac:dyDescent="0.2">
      <c r="A5" s="112"/>
      <c r="B5" s="112"/>
      <c r="C5" s="13"/>
      <c r="D5" s="112"/>
      <c r="E5" s="13"/>
      <c r="F5" s="112"/>
      <c r="J5" s="112"/>
      <c r="K5" s="112"/>
      <c r="L5" s="13"/>
      <c r="M5" s="112"/>
      <c r="N5" s="13"/>
      <c r="O5" s="112"/>
    </row>
    <row r="6" spans="1:15" x14ac:dyDescent="0.2">
      <c r="A6" s="133" t="s">
        <v>159</v>
      </c>
      <c r="B6" s="112"/>
      <c r="C6" s="125">
        <v>118062830.22751147</v>
      </c>
      <c r="D6" s="112"/>
      <c r="E6" s="125">
        <v>53935644.460020095</v>
      </c>
      <c r="F6" s="112"/>
      <c r="J6" s="126" t="s">
        <v>160</v>
      </c>
      <c r="K6" s="112"/>
      <c r="L6" s="125">
        <f>C6</f>
        <v>118062830.22751147</v>
      </c>
      <c r="M6" s="112"/>
      <c r="N6" s="125">
        <f>E6</f>
        <v>53935644.460020095</v>
      </c>
      <c r="O6" s="18"/>
    </row>
    <row r="7" spans="1:15" ht="3.6" customHeight="1" x14ac:dyDescent="0.2">
      <c r="A7" s="112"/>
      <c r="B7" s="112"/>
      <c r="C7" s="18"/>
      <c r="D7" s="112"/>
      <c r="E7" s="18"/>
      <c r="F7" s="112"/>
      <c r="J7" s="112"/>
      <c r="K7" s="112"/>
      <c r="L7" s="18"/>
      <c r="M7" s="112"/>
      <c r="N7" s="18"/>
      <c r="O7" s="18"/>
    </row>
    <row r="8" spans="1:15" x14ac:dyDescent="0.2">
      <c r="A8" s="126" t="s">
        <v>161</v>
      </c>
      <c r="B8" s="112"/>
      <c r="C8" s="18"/>
      <c r="D8" s="112"/>
      <c r="E8" s="18"/>
      <c r="F8" s="112"/>
      <c r="J8" s="126" t="s">
        <v>162</v>
      </c>
      <c r="K8" s="112"/>
      <c r="L8" s="18"/>
      <c r="M8" s="112"/>
      <c r="N8" s="18"/>
      <c r="O8" s="18"/>
    </row>
    <row r="9" spans="1:15" x14ac:dyDescent="0.2">
      <c r="A9" s="127" t="s">
        <v>113</v>
      </c>
      <c r="B9" s="112"/>
      <c r="C9" s="128">
        <v>79231074</v>
      </c>
      <c r="D9" s="112"/>
      <c r="E9" s="128">
        <v>78980022.538111538</v>
      </c>
      <c r="F9" s="112"/>
      <c r="J9" s="127" t="s">
        <v>163</v>
      </c>
      <c r="K9" s="112"/>
      <c r="L9" s="128">
        <f t="shared" ref="L9:L22" si="0">C9</f>
        <v>79231074</v>
      </c>
      <c r="M9" s="112"/>
      <c r="N9" s="128">
        <f t="shared" ref="N9:N22" si="1">E9</f>
        <v>78980022.538111538</v>
      </c>
      <c r="O9" s="18"/>
    </row>
    <row r="10" spans="1:15" x14ac:dyDescent="0.2">
      <c r="A10" s="127" t="s">
        <v>164</v>
      </c>
      <c r="B10" s="112"/>
      <c r="C10" s="128">
        <v>0</v>
      </c>
      <c r="D10" s="112"/>
      <c r="E10" s="128">
        <v>0</v>
      </c>
      <c r="F10" s="112"/>
      <c r="J10" s="127" t="s">
        <v>165</v>
      </c>
      <c r="K10" s="112"/>
      <c r="L10" s="128">
        <f t="shared" si="0"/>
        <v>0</v>
      </c>
      <c r="M10" s="112"/>
      <c r="N10" s="128">
        <f t="shared" si="1"/>
        <v>0</v>
      </c>
      <c r="O10" s="18"/>
    </row>
    <row r="11" spans="1:15" x14ac:dyDescent="0.2">
      <c r="A11" s="127" t="s">
        <v>166</v>
      </c>
      <c r="B11" s="112"/>
      <c r="C11" s="128">
        <v>-480162</v>
      </c>
      <c r="D11" s="112"/>
      <c r="E11" s="128">
        <v>0</v>
      </c>
      <c r="F11" s="112"/>
      <c r="J11" s="127" t="s">
        <v>167</v>
      </c>
      <c r="K11" s="112"/>
      <c r="L11" s="128">
        <f t="shared" si="0"/>
        <v>-480162</v>
      </c>
      <c r="M11" s="112"/>
      <c r="N11" s="128">
        <f t="shared" si="1"/>
        <v>0</v>
      </c>
      <c r="O11" s="18"/>
    </row>
    <row r="12" spans="1:15" x14ac:dyDescent="0.2">
      <c r="A12" s="127" t="s">
        <v>168</v>
      </c>
      <c r="B12" s="112"/>
      <c r="C12" s="128">
        <v>-117073</v>
      </c>
      <c r="D12" s="112"/>
      <c r="E12" s="128">
        <v>-44160</v>
      </c>
      <c r="F12" s="112"/>
      <c r="J12" s="127" t="s">
        <v>169</v>
      </c>
      <c r="K12" s="112"/>
      <c r="L12" s="128">
        <f t="shared" si="0"/>
        <v>-117073</v>
      </c>
      <c r="M12" s="112"/>
      <c r="N12" s="128">
        <f t="shared" si="1"/>
        <v>-44160</v>
      </c>
      <c r="O12" s="18"/>
    </row>
    <row r="13" spans="1:15" x14ac:dyDescent="0.2">
      <c r="A13" s="127" t="s">
        <v>170</v>
      </c>
      <c r="B13" s="112"/>
      <c r="C13" s="128">
        <v>18499656</v>
      </c>
      <c r="D13" s="112"/>
      <c r="E13" s="128">
        <v>15309602.052741468</v>
      </c>
      <c r="F13" s="112"/>
      <c r="J13" s="127" t="s">
        <v>171</v>
      </c>
      <c r="K13" s="112"/>
      <c r="L13" s="128">
        <f t="shared" si="0"/>
        <v>18499656</v>
      </c>
      <c r="M13" s="112"/>
      <c r="N13" s="128">
        <f t="shared" si="1"/>
        <v>15309602.052741468</v>
      </c>
      <c r="O13" s="18"/>
    </row>
    <row r="14" spans="1:15" x14ac:dyDescent="0.2">
      <c r="A14" s="127" t="s">
        <v>172</v>
      </c>
      <c r="B14" s="112"/>
      <c r="C14" s="128">
        <v>0</v>
      </c>
      <c r="D14" s="112"/>
      <c r="E14" s="128">
        <v>0</v>
      </c>
      <c r="F14" s="112"/>
      <c r="J14" s="127" t="s">
        <v>173</v>
      </c>
      <c r="K14" s="112"/>
      <c r="L14" s="128">
        <f t="shared" si="0"/>
        <v>0</v>
      </c>
      <c r="M14" s="112"/>
      <c r="N14" s="128">
        <f t="shared" si="1"/>
        <v>0</v>
      </c>
      <c r="O14" s="18"/>
    </row>
    <row r="15" spans="1:15" x14ac:dyDescent="0.2">
      <c r="A15" s="127" t="s">
        <v>174</v>
      </c>
      <c r="B15" s="112"/>
      <c r="C15" s="128">
        <v>1807741</v>
      </c>
      <c r="D15" s="112"/>
      <c r="E15" s="128">
        <v>91265</v>
      </c>
      <c r="F15" s="112"/>
      <c r="J15" s="127" t="s">
        <v>175</v>
      </c>
      <c r="K15" s="112"/>
      <c r="L15" s="128">
        <f t="shared" si="0"/>
        <v>1807741</v>
      </c>
      <c r="M15" s="112"/>
      <c r="N15" s="128">
        <f t="shared" si="1"/>
        <v>91265</v>
      </c>
      <c r="O15" s="18"/>
    </row>
    <row r="16" spans="1:15" x14ac:dyDescent="0.2">
      <c r="A16" s="127" t="s">
        <v>176</v>
      </c>
      <c r="B16" s="112"/>
      <c r="C16" s="128">
        <v>0</v>
      </c>
      <c r="D16" s="112"/>
      <c r="E16" s="128">
        <v>0</v>
      </c>
      <c r="F16" s="112"/>
      <c r="J16" s="127" t="s">
        <v>177</v>
      </c>
      <c r="K16" s="112"/>
      <c r="L16" s="128">
        <f t="shared" si="0"/>
        <v>0</v>
      </c>
      <c r="M16" s="112"/>
      <c r="N16" s="128">
        <f t="shared" si="1"/>
        <v>0</v>
      </c>
      <c r="O16" s="18"/>
    </row>
    <row r="17" spans="1:15" x14ac:dyDescent="0.2">
      <c r="A17" s="127" t="s">
        <v>178</v>
      </c>
      <c r="B17" s="112"/>
      <c r="C17" s="128">
        <v>2758</v>
      </c>
      <c r="D17" s="112"/>
      <c r="E17" s="128">
        <v>0</v>
      </c>
      <c r="F17" s="112"/>
      <c r="J17" s="127" t="s">
        <v>179</v>
      </c>
      <c r="K17" s="112"/>
      <c r="L17" s="128">
        <f t="shared" si="0"/>
        <v>2758</v>
      </c>
      <c r="M17" s="112"/>
      <c r="N17" s="128">
        <f t="shared" si="1"/>
        <v>0</v>
      </c>
      <c r="O17" s="18"/>
    </row>
    <row r="18" spans="1:15" x14ac:dyDescent="0.2">
      <c r="A18" s="127" t="s">
        <v>180</v>
      </c>
      <c r="B18" s="112"/>
      <c r="C18" s="128">
        <v>0</v>
      </c>
      <c r="D18" s="112"/>
      <c r="E18" s="128">
        <v>-1416499.2399799</v>
      </c>
      <c r="F18" s="112"/>
      <c r="J18" s="127" t="s">
        <v>181</v>
      </c>
      <c r="K18" s="112"/>
      <c r="L18" s="128">
        <f t="shared" si="0"/>
        <v>0</v>
      </c>
      <c r="M18" s="112"/>
      <c r="N18" s="128">
        <f t="shared" si="1"/>
        <v>-1416499.2399799</v>
      </c>
      <c r="O18" s="18"/>
    </row>
    <row r="19" spans="1:15" x14ac:dyDescent="0.2">
      <c r="A19" s="127" t="s">
        <v>182</v>
      </c>
      <c r="B19" s="112"/>
      <c r="C19" s="128">
        <v>6245398.8384649307</v>
      </c>
      <c r="D19" s="112"/>
      <c r="E19" s="128">
        <v>7357826.2999999998</v>
      </c>
      <c r="F19" s="112"/>
      <c r="J19" s="127" t="s">
        <v>183</v>
      </c>
      <c r="K19" s="112"/>
      <c r="L19" s="128">
        <f t="shared" si="0"/>
        <v>6245398.8384649307</v>
      </c>
      <c r="M19" s="112"/>
      <c r="N19" s="128">
        <f t="shared" si="1"/>
        <v>7357826.2999999998</v>
      </c>
      <c r="O19" s="18"/>
    </row>
    <row r="20" spans="1:15" x14ac:dyDescent="0.2">
      <c r="A20" s="127" t="s">
        <v>184</v>
      </c>
      <c r="B20" s="112"/>
      <c r="C20" s="128">
        <v>0</v>
      </c>
      <c r="D20" s="112"/>
      <c r="E20" s="128">
        <v>0</v>
      </c>
      <c r="F20" s="112"/>
      <c r="J20" s="127" t="s">
        <v>185</v>
      </c>
      <c r="K20" s="112"/>
      <c r="L20" s="128">
        <f t="shared" si="0"/>
        <v>0</v>
      </c>
      <c r="M20" s="112"/>
      <c r="N20" s="128">
        <f t="shared" si="1"/>
        <v>0</v>
      </c>
      <c r="O20" s="18"/>
    </row>
    <row r="21" spans="1:15" x14ac:dyDescent="0.2">
      <c r="A21" s="127" t="s">
        <v>186</v>
      </c>
      <c r="B21" s="112"/>
      <c r="C21" s="128">
        <v>0</v>
      </c>
      <c r="D21" s="112"/>
      <c r="E21" s="128">
        <v>0</v>
      </c>
      <c r="F21" s="112"/>
      <c r="J21" s="127" t="s">
        <v>187</v>
      </c>
      <c r="K21" s="112"/>
      <c r="L21" s="129">
        <f t="shared" si="0"/>
        <v>0</v>
      </c>
      <c r="M21" s="112"/>
      <c r="N21" s="129">
        <f t="shared" si="1"/>
        <v>0</v>
      </c>
      <c r="O21" s="18"/>
    </row>
    <row r="22" spans="1:15" x14ac:dyDescent="0.2">
      <c r="A22" s="126" t="s">
        <v>188</v>
      </c>
      <c r="B22" s="112"/>
      <c r="C22" s="130">
        <f>SUM(C6:C21)</f>
        <v>223252223.06597638</v>
      </c>
      <c r="D22" s="112"/>
      <c r="E22" s="130">
        <f>SUM(E6:E21)</f>
        <v>154213701.11089322</v>
      </c>
      <c r="F22" s="112"/>
      <c r="J22" s="126" t="s">
        <v>189</v>
      </c>
      <c r="K22" s="112"/>
      <c r="L22" s="130">
        <f t="shared" si="0"/>
        <v>223252223.06597638</v>
      </c>
      <c r="M22" s="112"/>
      <c r="N22" s="130">
        <f t="shared" si="1"/>
        <v>154213701.11089322</v>
      </c>
      <c r="O22" s="18"/>
    </row>
    <row r="23" spans="1:15" ht="3.6" customHeight="1" x14ac:dyDescent="0.2">
      <c r="A23" s="112"/>
      <c r="B23" s="112"/>
      <c r="C23" s="18"/>
      <c r="D23" s="112"/>
      <c r="E23" s="18"/>
      <c r="F23" s="112"/>
      <c r="J23" s="112"/>
      <c r="K23" s="112"/>
      <c r="L23" s="18"/>
      <c r="M23" s="112"/>
      <c r="N23" s="18"/>
      <c r="O23" s="18"/>
    </row>
    <row r="24" spans="1:15" x14ac:dyDescent="0.2">
      <c r="A24" s="127" t="s">
        <v>190</v>
      </c>
      <c r="B24" s="112"/>
      <c r="C24" s="128">
        <v>-40148485</v>
      </c>
      <c r="D24" s="112"/>
      <c r="E24" s="128">
        <v>-25131110</v>
      </c>
      <c r="F24" s="112"/>
      <c r="J24" s="127" t="s">
        <v>191</v>
      </c>
      <c r="K24" s="112"/>
      <c r="L24" s="128">
        <f t="shared" ref="L24:L29" si="2">C24</f>
        <v>-40148485</v>
      </c>
      <c r="M24" s="112"/>
      <c r="N24" s="128">
        <f t="shared" ref="N24:N29" si="3">E24</f>
        <v>-25131110</v>
      </c>
      <c r="O24" s="18"/>
    </row>
    <row r="25" spans="1:15" x14ac:dyDescent="0.2">
      <c r="A25" s="127" t="s">
        <v>192</v>
      </c>
      <c r="B25" s="112"/>
      <c r="C25" s="128">
        <v>1136199</v>
      </c>
      <c r="D25" s="112"/>
      <c r="E25" s="128">
        <v>-1585335</v>
      </c>
      <c r="F25" s="112"/>
      <c r="J25" s="127" t="s">
        <v>193</v>
      </c>
      <c r="K25" s="112"/>
      <c r="L25" s="128">
        <f t="shared" si="2"/>
        <v>1136199</v>
      </c>
      <c r="M25" s="112"/>
      <c r="N25" s="128">
        <f t="shared" si="3"/>
        <v>-1585335</v>
      </c>
      <c r="O25" s="18"/>
    </row>
    <row r="26" spans="1:15" x14ac:dyDescent="0.2">
      <c r="A26" s="127" t="s">
        <v>194</v>
      </c>
      <c r="B26" s="112"/>
      <c r="C26" s="128">
        <v>-1340892</v>
      </c>
      <c r="D26" s="112"/>
      <c r="E26" s="128">
        <v>-577643</v>
      </c>
      <c r="F26" s="112"/>
      <c r="J26" s="127" t="s">
        <v>195</v>
      </c>
      <c r="K26" s="112"/>
      <c r="L26" s="128">
        <f t="shared" si="2"/>
        <v>-1340892</v>
      </c>
      <c r="M26" s="112"/>
      <c r="N26" s="128">
        <f t="shared" si="3"/>
        <v>-577643</v>
      </c>
      <c r="O26" s="18"/>
    </row>
    <row r="27" spans="1:15" x14ac:dyDescent="0.2">
      <c r="A27" s="127" t="s">
        <v>196</v>
      </c>
      <c r="B27" s="112"/>
      <c r="C27" s="128">
        <v>9419124.9340235963</v>
      </c>
      <c r="D27" s="112"/>
      <c r="E27" s="128">
        <v>-11955439</v>
      </c>
      <c r="F27" s="112"/>
      <c r="J27" s="127" t="s">
        <v>197</v>
      </c>
      <c r="K27" s="112"/>
      <c r="L27" s="129">
        <f t="shared" si="2"/>
        <v>9419124.9340235963</v>
      </c>
      <c r="M27" s="112"/>
      <c r="N27" s="129">
        <f t="shared" si="3"/>
        <v>-11955439</v>
      </c>
      <c r="O27" s="18"/>
    </row>
    <row r="28" spans="1:15" x14ac:dyDescent="0.2">
      <c r="A28" s="126" t="s">
        <v>198</v>
      </c>
      <c r="B28" s="112"/>
      <c r="C28" s="131">
        <f>SUM(C24:C27)</f>
        <v>-30934053.065976404</v>
      </c>
      <c r="D28" s="112"/>
      <c r="E28" s="131">
        <f>SUM(E24:E27)</f>
        <v>-39249527</v>
      </c>
      <c r="F28" s="112"/>
      <c r="J28" s="126" t="s">
        <v>189</v>
      </c>
      <c r="K28" s="112"/>
      <c r="L28" s="129">
        <f t="shared" si="2"/>
        <v>-30934053.065976404</v>
      </c>
      <c r="M28" s="112"/>
      <c r="N28" s="129">
        <f t="shared" si="3"/>
        <v>-39249527</v>
      </c>
      <c r="O28" s="18"/>
    </row>
    <row r="29" spans="1:15" x14ac:dyDescent="0.2">
      <c r="A29" s="126" t="s">
        <v>199</v>
      </c>
      <c r="B29" s="112"/>
      <c r="C29" s="130">
        <f>C28+C22</f>
        <v>192318169.99999997</v>
      </c>
      <c r="D29" s="112"/>
      <c r="E29" s="130">
        <f>E28+E22</f>
        <v>114964174.11089322</v>
      </c>
      <c r="F29" s="112"/>
      <c r="J29" s="126" t="s">
        <v>200</v>
      </c>
      <c r="K29" s="112"/>
      <c r="L29" s="130">
        <f t="shared" si="2"/>
        <v>192318169.99999997</v>
      </c>
      <c r="M29" s="112"/>
      <c r="N29" s="130">
        <f t="shared" si="3"/>
        <v>114964174.11089322</v>
      </c>
      <c r="O29" s="18"/>
    </row>
    <row r="30" spans="1:15" ht="3.6" customHeight="1" x14ac:dyDescent="0.2">
      <c r="A30" s="112"/>
      <c r="B30" s="112"/>
      <c r="C30" s="18"/>
      <c r="D30" s="112"/>
      <c r="E30" s="18"/>
      <c r="F30" s="112"/>
      <c r="J30" s="112"/>
      <c r="K30" s="112"/>
      <c r="L30" s="18"/>
      <c r="M30" s="112"/>
      <c r="N30" s="18"/>
      <c r="O30" s="18"/>
    </row>
    <row r="31" spans="1:15" x14ac:dyDescent="0.2">
      <c r="A31" s="127" t="s">
        <v>201</v>
      </c>
      <c r="B31" s="112"/>
      <c r="C31" s="128">
        <v>-19798009</v>
      </c>
      <c r="D31" s="112"/>
      <c r="E31" s="128">
        <v>-3460401</v>
      </c>
      <c r="F31" s="112"/>
      <c r="J31" s="127" t="s">
        <v>202</v>
      </c>
      <c r="K31" s="112"/>
      <c r="L31" s="128">
        <f>C31</f>
        <v>-19798009</v>
      </c>
      <c r="M31" s="112"/>
      <c r="N31" s="128">
        <f>E31</f>
        <v>-3460401</v>
      </c>
      <c r="O31" s="18"/>
    </row>
    <row r="32" spans="1:15" x14ac:dyDescent="0.2">
      <c r="A32" s="127" t="s">
        <v>203</v>
      </c>
      <c r="B32" s="112"/>
      <c r="C32" s="128">
        <v>-16298297</v>
      </c>
      <c r="D32" s="112"/>
      <c r="E32" s="128">
        <v>-11437248.812761568</v>
      </c>
      <c r="F32" s="112"/>
      <c r="J32" s="127" t="s">
        <v>204</v>
      </c>
      <c r="K32" s="112"/>
      <c r="L32" s="128">
        <f>C32</f>
        <v>-16298297</v>
      </c>
      <c r="M32" s="112"/>
      <c r="N32" s="128">
        <f>E32</f>
        <v>-11437248.812761568</v>
      </c>
      <c r="O32" s="18"/>
    </row>
    <row r="33" spans="1:15" x14ac:dyDescent="0.2">
      <c r="A33" s="127" t="s">
        <v>205</v>
      </c>
      <c r="B33" s="112"/>
      <c r="C33" s="128">
        <v>117073</v>
      </c>
      <c r="D33" s="112"/>
      <c r="E33" s="128">
        <v>44160</v>
      </c>
      <c r="F33" s="112"/>
      <c r="J33" s="127" t="s">
        <v>206</v>
      </c>
      <c r="K33" s="112"/>
      <c r="L33" s="129">
        <f>C33</f>
        <v>117073</v>
      </c>
      <c r="M33" s="112"/>
      <c r="N33" s="129">
        <f>E33</f>
        <v>44160</v>
      </c>
      <c r="O33" s="18"/>
    </row>
    <row r="34" spans="1:15" x14ac:dyDescent="0.2">
      <c r="A34" s="126" t="s">
        <v>207</v>
      </c>
      <c r="B34" s="112"/>
      <c r="C34" s="130">
        <f>SUM(C29:C33)</f>
        <v>156338936.99999997</v>
      </c>
      <c r="D34" s="112"/>
      <c r="E34" s="130">
        <f>SUM(E29:E33)</f>
        <v>100110684.29813164</v>
      </c>
      <c r="F34" s="112"/>
      <c r="J34" s="126" t="s">
        <v>208</v>
      </c>
      <c r="K34" s="112"/>
      <c r="L34" s="132">
        <f>C34</f>
        <v>156338936.99999997</v>
      </c>
      <c r="M34" s="112"/>
      <c r="N34" s="132">
        <f>E34</f>
        <v>100110684.29813164</v>
      </c>
      <c r="O34" s="18"/>
    </row>
    <row r="35" spans="1:15" ht="3.6" customHeight="1" x14ac:dyDescent="0.2">
      <c r="A35" s="112"/>
      <c r="B35" s="112"/>
      <c r="C35" s="18"/>
      <c r="D35" s="112"/>
      <c r="E35" s="18"/>
      <c r="F35" s="112"/>
      <c r="J35" s="112"/>
      <c r="K35" s="112"/>
      <c r="L35" s="18"/>
      <c r="M35" s="112"/>
      <c r="N35" s="18"/>
      <c r="O35" s="18"/>
    </row>
    <row r="36" spans="1:15" x14ac:dyDescent="0.2">
      <c r="A36" s="127" t="s">
        <v>209</v>
      </c>
      <c r="B36" s="112"/>
      <c r="C36" s="128">
        <v>-33488923</v>
      </c>
      <c r="D36" s="112"/>
      <c r="E36" s="128">
        <v>-1267257</v>
      </c>
      <c r="F36" s="112"/>
      <c r="J36" s="127" t="s">
        <v>210</v>
      </c>
      <c r="K36" s="112"/>
      <c r="L36" s="128">
        <f t="shared" ref="L36:L42" si="4">C36</f>
        <v>-33488923</v>
      </c>
      <c r="M36" s="112"/>
      <c r="N36" s="128">
        <f t="shared" ref="N36:N42" si="5">E36</f>
        <v>-1267257</v>
      </c>
      <c r="O36" s="18"/>
    </row>
    <row r="37" spans="1:15" x14ac:dyDescent="0.2">
      <c r="A37" s="127" t="s">
        <v>211</v>
      </c>
      <c r="B37" s="112"/>
      <c r="C37" s="128">
        <v>-1319994</v>
      </c>
      <c r="D37" s="112"/>
      <c r="E37" s="128">
        <v>0</v>
      </c>
      <c r="F37" s="112"/>
      <c r="J37" s="127" t="s">
        <v>212</v>
      </c>
      <c r="K37" s="112"/>
      <c r="L37" s="128">
        <f t="shared" si="4"/>
        <v>-1319994</v>
      </c>
      <c r="M37" s="112"/>
      <c r="N37" s="128">
        <f t="shared" si="5"/>
        <v>0</v>
      </c>
      <c r="O37" s="18"/>
    </row>
    <row r="38" spans="1:15" x14ac:dyDescent="0.2">
      <c r="A38" s="127" t="s">
        <v>213</v>
      </c>
      <c r="B38" s="112"/>
      <c r="C38" s="128">
        <v>-4278679</v>
      </c>
      <c r="D38" s="112"/>
      <c r="E38" s="128">
        <v>-2673510</v>
      </c>
      <c r="F38" s="112"/>
      <c r="J38" s="127" t="s">
        <v>214</v>
      </c>
      <c r="K38" s="112"/>
      <c r="L38" s="128">
        <f t="shared" si="4"/>
        <v>-4278679</v>
      </c>
      <c r="M38" s="112"/>
      <c r="N38" s="128">
        <f t="shared" si="5"/>
        <v>-2673510</v>
      </c>
      <c r="O38" s="18"/>
    </row>
    <row r="39" spans="1:15" x14ac:dyDescent="0.2">
      <c r="A39" s="127" t="s">
        <v>215</v>
      </c>
      <c r="B39" s="112"/>
      <c r="C39" s="128">
        <v>-62983902</v>
      </c>
      <c r="D39" s="112"/>
      <c r="E39" s="128">
        <v>-71579781</v>
      </c>
      <c r="F39" s="112"/>
      <c r="J39" s="127" t="s">
        <v>216</v>
      </c>
      <c r="K39" s="112"/>
      <c r="L39" s="128">
        <f t="shared" si="4"/>
        <v>-62983902</v>
      </c>
      <c r="M39" s="112"/>
      <c r="N39" s="128">
        <f t="shared" si="5"/>
        <v>-71579781</v>
      </c>
      <c r="O39" s="18"/>
    </row>
    <row r="40" spans="1:15" x14ac:dyDescent="0.2">
      <c r="A40" s="127" t="s">
        <v>217</v>
      </c>
      <c r="B40" s="112"/>
      <c r="C40" s="128">
        <v>0</v>
      </c>
      <c r="D40" s="112"/>
      <c r="E40" s="128">
        <v>0</v>
      </c>
      <c r="F40" s="112"/>
      <c r="J40" s="127" t="s">
        <v>218</v>
      </c>
      <c r="K40" s="112"/>
      <c r="L40" s="128">
        <f t="shared" si="4"/>
        <v>0</v>
      </c>
      <c r="M40" s="112"/>
      <c r="N40" s="128">
        <f t="shared" si="5"/>
        <v>0</v>
      </c>
      <c r="O40" s="18"/>
    </row>
    <row r="41" spans="1:15" x14ac:dyDescent="0.2">
      <c r="A41" s="127" t="s">
        <v>219</v>
      </c>
      <c r="B41" s="112"/>
      <c r="C41" s="128">
        <v>0</v>
      </c>
      <c r="D41" s="112"/>
      <c r="E41" s="128">
        <v>0</v>
      </c>
      <c r="F41" s="112"/>
      <c r="J41" s="127" t="s">
        <v>220</v>
      </c>
      <c r="K41" s="112"/>
      <c r="L41" s="129">
        <f t="shared" si="4"/>
        <v>0</v>
      </c>
      <c r="M41" s="112"/>
      <c r="N41" s="129">
        <f t="shared" si="5"/>
        <v>0</v>
      </c>
      <c r="O41" s="18"/>
    </row>
    <row r="42" spans="1:15" x14ac:dyDescent="0.2">
      <c r="A42" s="126" t="s">
        <v>221</v>
      </c>
      <c r="B42" s="112"/>
      <c r="C42" s="130">
        <f>SUM(C36:C41)</f>
        <v>-102071498</v>
      </c>
      <c r="D42" s="112"/>
      <c r="E42" s="130">
        <f>SUM(E36:E41)</f>
        <v>-75520548</v>
      </c>
      <c r="F42" s="112"/>
      <c r="J42" s="126" t="s">
        <v>222</v>
      </c>
      <c r="K42" s="112"/>
      <c r="L42" s="132">
        <f t="shared" si="4"/>
        <v>-102071498</v>
      </c>
      <c r="M42" s="112"/>
      <c r="N42" s="132">
        <f t="shared" si="5"/>
        <v>-75520548</v>
      </c>
      <c r="O42" s="18"/>
    </row>
    <row r="43" spans="1:15" ht="3.6" customHeight="1" x14ac:dyDescent="0.2">
      <c r="A43" s="112"/>
      <c r="B43" s="112"/>
      <c r="C43" s="18"/>
      <c r="D43" s="112"/>
      <c r="E43" s="18"/>
      <c r="F43" s="112"/>
      <c r="J43" s="112"/>
      <c r="K43" s="112"/>
      <c r="L43" s="18"/>
      <c r="M43" s="112"/>
      <c r="N43" s="18"/>
      <c r="O43" s="18"/>
    </row>
    <row r="44" spans="1:15" x14ac:dyDescent="0.2">
      <c r="A44" s="126" t="s">
        <v>223</v>
      </c>
      <c r="B44" s="112"/>
      <c r="C44" s="18"/>
      <c r="D44" s="112"/>
      <c r="E44" s="18"/>
      <c r="F44" s="112"/>
      <c r="J44" s="112"/>
      <c r="K44" s="112"/>
      <c r="L44" s="18"/>
      <c r="M44" s="112"/>
      <c r="N44" s="18"/>
      <c r="O44" s="18"/>
    </row>
    <row r="45" spans="1:15" x14ac:dyDescent="0.2">
      <c r="A45" s="127" t="s">
        <v>224</v>
      </c>
      <c r="B45" s="112"/>
      <c r="C45" s="128">
        <v>0</v>
      </c>
      <c r="D45" s="112"/>
      <c r="E45" s="128">
        <v>0</v>
      </c>
      <c r="F45" s="112"/>
      <c r="J45" s="127" t="s">
        <v>225</v>
      </c>
      <c r="K45" s="112"/>
      <c r="L45" s="128">
        <f t="shared" ref="L45:L51" si="6">C45</f>
        <v>0</v>
      </c>
      <c r="M45" s="112"/>
      <c r="N45" s="128">
        <f t="shared" ref="N45:N51" si="7">E45</f>
        <v>0</v>
      </c>
      <c r="O45" s="18"/>
    </row>
    <row r="46" spans="1:15" x14ac:dyDescent="0.2">
      <c r="A46" s="127" t="s">
        <v>226</v>
      </c>
      <c r="B46" s="112"/>
      <c r="C46" s="128">
        <v>61282627</v>
      </c>
      <c r="D46" s="112"/>
      <c r="E46" s="128">
        <v>81289233</v>
      </c>
      <c r="F46" s="112"/>
      <c r="J46" s="127" t="s">
        <v>227</v>
      </c>
      <c r="K46" s="112"/>
      <c r="L46" s="128">
        <f t="shared" si="6"/>
        <v>61282627</v>
      </c>
      <c r="M46" s="112"/>
      <c r="N46" s="128">
        <f t="shared" si="7"/>
        <v>81289233</v>
      </c>
      <c r="O46" s="18"/>
    </row>
    <row r="47" spans="1:15" x14ac:dyDescent="0.2">
      <c r="A47" s="127" t="s">
        <v>228</v>
      </c>
      <c r="B47" s="112"/>
      <c r="C47" s="128">
        <v>-23773102</v>
      </c>
      <c r="D47" s="112"/>
      <c r="E47" s="128">
        <v>-17376158</v>
      </c>
      <c r="F47" s="112"/>
      <c r="J47" s="127" t="s">
        <v>229</v>
      </c>
      <c r="K47" s="112"/>
      <c r="L47" s="128">
        <f t="shared" si="6"/>
        <v>-23773102</v>
      </c>
      <c r="M47" s="112"/>
      <c r="N47" s="128">
        <f t="shared" si="7"/>
        <v>-17376158</v>
      </c>
      <c r="O47" s="18"/>
    </row>
    <row r="48" spans="1:15" s="137" customFormat="1" x14ac:dyDescent="0.2">
      <c r="A48" s="134" t="s">
        <v>230</v>
      </c>
      <c r="B48" s="135"/>
      <c r="C48" s="136">
        <v>-30580435</v>
      </c>
      <c r="D48" s="135"/>
      <c r="E48" s="136">
        <v>-37758564.59325622</v>
      </c>
      <c r="F48" s="135"/>
      <c r="H48" s="119"/>
      <c r="J48" s="134" t="s">
        <v>231</v>
      </c>
      <c r="K48" s="135"/>
      <c r="L48" s="136">
        <f t="shared" si="6"/>
        <v>-30580435</v>
      </c>
      <c r="M48" s="135"/>
      <c r="N48" s="136">
        <f t="shared" si="7"/>
        <v>-37758564.59325622</v>
      </c>
      <c r="O48" s="56"/>
    </row>
    <row r="49" spans="1:15" x14ac:dyDescent="0.2">
      <c r="A49" s="127" t="s">
        <v>232</v>
      </c>
      <c r="B49" s="112"/>
      <c r="C49" s="128">
        <v>-70000</v>
      </c>
      <c r="D49" s="112"/>
      <c r="E49" s="128">
        <v>0</v>
      </c>
      <c r="F49" s="112"/>
      <c r="J49" s="127" t="s">
        <v>233</v>
      </c>
      <c r="K49" s="112"/>
      <c r="L49" s="129">
        <f t="shared" si="6"/>
        <v>-70000</v>
      </c>
      <c r="M49" s="112"/>
      <c r="N49" s="129">
        <f t="shared" si="7"/>
        <v>0</v>
      </c>
      <c r="O49" s="18"/>
    </row>
    <row r="50" spans="1:15" x14ac:dyDescent="0.2">
      <c r="A50" s="127" t="s">
        <v>234</v>
      </c>
      <c r="B50" s="112"/>
      <c r="C50" s="128">
        <v>-59</v>
      </c>
      <c r="D50" s="112"/>
      <c r="E50" s="128">
        <v>-3158677</v>
      </c>
      <c r="F50" s="112"/>
      <c r="J50" s="127" t="s">
        <v>235</v>
      </c>
      <c r="K50" s="112"/>
      <c r="L50" s="129">
        <f t="shared" si="6"/>
        <v>-59</v>
      </c>
      <c r="M50" s="112"/>
      <c r="N50" s="129">
        <f t="shared" si="7"/>
        <v>-3158677</v>
      </c>
      <c r="O50" s="18"/>
    </row>
    <row r="51" spans="1:15" x14ac:dyDescent="0.2">
      <c r="A51" s="126" t="s">
        <v>236</v>
      </c>
      <c r="B51" s="112"/>
      <c r="C51" s="130">
        <f>SUM(C45:C50)</f>
        <v>6859031</v>
      </c>
      <c r="D51" s="112"/>
      <c r="E51" s="130">
        <f>SUM(E45:E50)</f>
        <v>22995833.40674378</v>
      </c>
      <c r="F51" s="112"/>
      <c r="J51" s="126" t="s">
        <v>237</v>
      </c>
      <c r="K51" s="112"/>
      <c r="L51" s="132">
        <f t="shared" si="6"/>
        <v>6859031</v>
      </c>
      <c r="M51" s="112"/>
      <c r="N51" s="132">
        <f t="shared" si="7"/>
        <v>22995833.40674378</v>
      </c>
      <c r="O51" s="18"/>
    </row>
    <row r="52" spans="1:15" ht="3.6" customHeight="1" x14ac:dyDescent="0.2">
      <c r="A52" s="112"/>
      <c r="B52" s="112"/>
      <c r="C52" s="18"/>
      <c r="D52" s="112"/>
      <c r="E52" s="18"/>
      <c r="F52" s="112"/>
      <c r="J52" s="112"/>
      <c r="K52" s="112"/>
      <c r="L52" s="18"/>
      <c r="M52" s="112"/>
      <c r="N52" s="18"/>
      <c r="O52" s="18"/>
    </row>
    <row r="53" spans="1:15" x14ac:dyDescent="0.2">
      <c r="A53" s="126" t="s">
        <v>238</v>
      </c>
      <c r="B53" s="112"/>
      <c r="C53" s="125">
        <f>C51+C42+C34</f>
        <v>61126469.99999997</v>
      </c>
      <c r="D53" s="112"/>
      <c r="E53" s="125">
        <f>E51+E42+E34</f>
        <v>47585969.704875425</v>
      </c>
      <c r="F53" s="112"/>
      <c r="J53" s="126" t="s">
        <v>239</v>
      </c>
      <c r="K53" s="112"/>
      <c r="L53" s="125">
        <f>C53</f>
        <v>61126469.99999997</v>
      </c>
      <c r="M53" s="112"/>
      <c r="N53" s="125">
        <f>E53</f>
        <v>47585969.704875425</v>
      </c>
      <c r="O53" s="18"/>
    </row>
    <row r="54" spans="1:15" x14ac:dyDescent="0.2">
      <c r="A54" s="127" t="s">
        <v>240</v>
      </c>
      <c r="B54" s="112"/>
      <c r="C54" s="128">
        <v>81970397</v>
      </c>
      <c r="D54" s="112"/>
      <c r="E54" s="128">
        <v>38886218</v>
      </c>
      <c r="F54" s="112"/>
      <c r="J54" s="127" t="s">
        <v>241</v>
      </c>
      <c r="K54" s="112"/>
      <c r="L54" s="128">
        <f>C54</f>
        <v>81970397</v>
      </c>
      <c r="M54" s="112"/>
      <c r="N54" s="128">
        <f>E54</f>
        <v>38886218</v>
      </c>
      <c r="O54" s="18"/>
    </row>
    <row r="55" spans="1:15" x14ac:dyDescent="0.2">
      <c r="A55" s="126" t="s">
        <v>242</v>
      </c>
      <c r="B55" s="112"/>
      <c r="C55" s="132">
        <f>C53+C54</f>
        <v>143096866.99999997</v>
      </c>
      <c r="D55" s="112"/>
      <c r="E55" s="132">
        <f>E53+E54</f>
        <v>86472187.704875425</v>
      </c>
      <c r="F55" s="112"/>
      <c r="J55" s="126" t="s">
        <v>243</v>
      </c>
      <c r="K55" s="112"/>
      <c r="L55" s="132">
        <f>C55</f>
        <v>143096866.99999997</v>
      </c>
      <c r="M55" s="112"/>
      <c r="N55" s="132">
        <f>E55</f>
        <v>86472187.704875425</v>
      </c>
      <c r="O55" s="18"/>
    </row>
  </sheetData>
  <mergeCells count="4">
    <mergeCell ref="B3:B4"/>
    <mergeCell ref="C3:E3"/>
    <mergeCell ref="K3:K4"/>
    <mergeCell ref="L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CF814-4D72-438A-8C89-D04DDF97D2C7}">
  <dimension ref="B1:W43"/>
  <sheetViews>
    <sheetView tabSelected="1" zoomScale="80" zoomScaleNormal="80" workbookViewId="0"/>
  </sheetViews>
  <sheetFormatPr defaultColWidth="8.88671875" defaultRowHeight="11.4" x14ac:dyDescent="0.2"/>
  <cols>
    <col min="1" max="1" width="1.33203125" style="145" customWidth="1"/>
    <col min="2" max="2" width="46.109375" style="145" customWidth="1"/>
    <col min="3" max="4" width="14.44140625" style="145" customWidth="1"/>
    <col min="5" max="5" width="15.6640625" style="145" customWidth="1"/>
    <col min="6" max="6" width="17.33203125" style="145" customWidth="1"/>
    <col min="7" max="7" width="14.44140625" style="145" customWidth="1"/>
    <col min="8" max="8" width="16.109375" style="145" customWidth="1"/>
    <col min="9" max="9" width="16" style="145" customWidth="1"/>
    <col min="10" max="10" width="14.44140625" style="145" customWidth="1"/>
    <col min="11" max="11" width="15.6640625" style="145" customWidth="1"/>
    <col min="12" max="12" width="9.44140625" style="145" bestFit="1" customWidth="1"/>
    <col min="13" max="13" width="2.109375" style="145" customWidth="1"/>
    <col min="14" max="14" width="36" style="145" customWidth="1"/>
    <col min="15" max="15" width="14.6640625" style="145" customWidth="1"/>
    <col min="16" max="16" width="14.5546875" style="145" bestFit="1" customWidth="1"/>
    <col min="17" max="17" width="14.33203125" style="145" customWidth="1"/>
    <col min="18" max="18" width="14.88671875" style="145" customWidth="1"/>
    <col min="19" max="19" width="14.88671875" style="145" bestFit="1" customWidth="1"/>
    <col min="20" max="21" width="16.6640625" style="145" customWidth="1"/>
    <col min="22" max="22" width="14.6640625" style="145" customWidth="1"/>
    <col min="23" max="23" width="18" style="145" customWidth="1"/>
    <col min="24" max="25" width="8.88671875" style="145"/>
    <col min="26" max="26" width="35.33203125" style="145" customWidth="1"/>
    <col min="27" max="27" width="11.109375" style="145" bestFit="1" customWidth="1"/>
    <col min="28" max="28" width="9.33203125" style="145" bestFit="1" customWidth="1"/>
    <col min="29" max="30" width="11.109375" style="145" bestFit="1" customWidth="1"/>
    <col min="31" max="31" width="12.33203125" style="145" bestFit="1" customWidth="1"/>
    <col min="32" max="32" width="13.33203125" style="145" bestFit="1" customWidth="1"/>
    <col min="33" max="35" width="12.33203125" style="145" bestFit="1" customWidth="1"/>
    <col min="36" max="16384" width="8.88671875" style="145"/>
  </cols>
  <sheetData>
    <row r="1" spans="2:23" ht="17.399999999999999" x14ac:dyDescent="0.3">
      <c r="B1" s="144">
        <v>2021</v>
      </c>
    </row>
    <row r="2" spans="2:23" x14ac:dyDescent="0.2">
      <c r="B2" s="146"/>
      <c r="D2" s="147"/>
      <c r="P2" s="148"/>
    </row>
    <row r="3" spans="2:23" ht="45.6" x14ac:dyDescent="0.2">
      <c r="B3" s="146"/>
      <c r="C3" s="149" t="s">
        <v>244</v>
      </c>
      <c r="D3" s="150" t="s">
        <v>83</v>
      </c>
      <c r="E3" s="150" t="s">
        <v>245</v>
      </c>
      <c r="F3" s="150" t="s">
        <v>246</v>
      </c>
      <c r="G3" s="150" t="s">
        <v>247</v>
      </c>
      <c r="H3" s="150" t="s">
        <v>248</v>
      </c>
      <c r="I3" s="151" t="s">
        <v>249</v>
      </c>
      <c r="J3" s="150" t="s">
        <v>91</v>
      </c>
      <c r="K3" s="151" t="s">
        <v>250</v>
      </c>
      <c r="N3" s="152"/>
      <c r="O3" s="147" t="s">
        <v>251</v>
      </c>
      <c r="P3" s="150" t="s">
        <v>84</v>
      </c>
      <c r="Q3" s="150" t="s">
        <v>252</v>
      </c>
      <c r="R3" s="150" t="s">
        <v>253</v>
      </c>
      <c r="S3" s="150" t="s">
        <v>254</v>
      </c>
      <c r="T3" s="150" t="s">
        <v>88</v>
      </c>
      <c r="U3" s="150" t="s">
        <v>90</v>
      </c>
      <c r="V3" s="150" t="s">
        <v>255</v>
      </c>
      <c r="W3" s="150" t="s">
        <v>256</v>
      </c>
    </row>
    <row r="4" spans="2:23" ht="12" thickBot="1" x14ac:dyDescent="0.25">
      <c r="B4" s="149"/>
      <c r="H4" s="153"/>
      <c r="I4" s="154"/>
      <c r="K4" s="154"/>
      <c r="N4" s="155"/>
      <c r="O4" s="156"/>
      <c r="P4" s="156"/>
      <c r="Q4" s="156"/>
      <c r="R4" s="156"/>
      <c r="S4" s="156"/>
      <c r="T4" s="156"/>
      <c r="U4" s="156"/>
      <c r="V4" s="156"/>
      <c r="W4" s="156"/>
    </row>
    <row r="5" spans="2:23" ht="12" thickTop="1" x14ac:dyDescent="0.2">
      <c r="B5" s="149" t="s">
        <v>257</v>
      </c>
      <c r="C5" s="157">
        <v>33217623.300000001</v>
      </c>
      <c r="D5" s="158">
        <v>-666623.99738439079</v>
      </c>
      <c r="E5" s="157">
        <v>48809388.457384393</v>
      </c>
      <c r="F5" s="157">
        <v>28726817.362</v>
      </c>
      <c r="G5" s="157">
        <v>95484739.775896087</v>
      </c>
      <c r="H5" s="159">
        <v>35701578.65859428</v>
      </c>
      <c r="I5" s="157">
        <v>241273523.55649036</v>
      </c>
      <c r="J5" s="157">
        <v>27633021.645684302</v>
      </c>
      <c r="K5" s="157">
        <v>268906545.20217466</v>
      </c>
      <c r="N5" s="149" t="s">
        <v>258</v>
      </c>
      <c r="O5" s="160">
        <f>C5</f>
        <v>33217623.300000001</v>
      </c>
      <c r="P5" s="160">
        <f t="shared" ref="P5:W5" si="0">D5</f>
        <v>-666623.99738439079</v>
      </c>
      <c r="Q5" s="160">
        <f t="shared" si="0"/>
        <v>48809388.457384393</v>
      </c>
      <c r="R5" s="160">
        <f t="shared" si="0"/>
        <v>28726817.362</v>
      </c>
      <c r="S5" s="160">
        <f t="shared" si="0"/>
        <v>95484739.775896087</v>
      </c>
      <c r="T5" s="160">
        <f t="shared" si="0"/>
        <v>35701578.65859428</v>
      </c>
      <c r="U5" s="160">
        <f t="shared" si="0"/>
        <v>241273523.55649036</v>
      </c>
      <c r="V5" s="160">
        <f t="shared" si="0"/>
        <v>27633021.645684302</v>
      </c>
      <c r="W5" s="160">
        <f t="shared" si="0"/>
        <v>268906545.20217466</v>
      </c>
    </row>
    <row r="6" spans="2:23" x14ac:dyDescent="0.2">
      <c r="B6" s="155"/>
      <c r="C6" s="161"/>
      <c r="D6" s="161"/>
      <c r="E6" s="162"/>
      <c r="F6" s="162"/>
      <c r="G6" s="162"/>
      <c r="H6" s="162"/>
      <c r="I6" s="161"/>
      <c r="J6" s="162"/>
      <c r="K6" s="162"/>
      <c r="N6" s="155"/>
      <c r="O6" s="163"/>
      <c r="P6" s="163"/>
      <c r="Q6" s="164"/>
      <c r="R6" s="164"/>
      <c r="S6" s="164"/>
      <c r="T6" s="164"/>
      <c r="U6" s="163"/>
      <c r="V6" s="164"/>
      <c r="W6" s="164"/>
    </row>
    <row r="7" spans="2:23" ht="22.8" x14ac:dyDescent="0.2">
      <c r="B7" s="155" t="s">
        <v>259</v>
      </c>
      <c r="C7" s="138">
        <v>0</v>
      </c>
      <c r="D7" s="138">
        <v>0</v>
      </c>
      <c r="E7" s="139">
        <v>0</v>
      </c>
      <c r="F7" s="139">
        <v>330212</v>
      </c>
      <c r="G7" s="139">
        <v>0</v>
      </c>
      <c r="H7" s="139">
        <v>-330212</v>
      </c>
      <c r="I7" s="140">
        <f t="shared" ref="I7:I13" si="1">SUM(C7:H7)</f>
        <v>0</v>
      </c>
      <c r="J7" s="139">
        <v>0</v>
      </c>
      <c r="K7" s="139">
        <f t="shared" ref="K7:K13" si="2">SUM(I7:J7)</f>
        <v>0</v>
      </c>
      <c r="N7" s="152" t="s">
        <v>260</v>
      </c>
      <c r="O7" s="165">
        <f t="shared" ref="O7:W13" si="3">C7</f>
        <v>0</v>
      </c>
      <c r="P7" s="165">
        <f t="shared" si="3"/>
        <v>0</v>
      </c>
      <c r="Q7" s="165">
        <f t="shared" si="3"/>
        <v>0</v>
      </c>
      <c r="R7" s="165">
        <f t="shared" si="3"/>
        <v>330212</v>
      </c>
      <c r="S7" s="165">
        <f t="shared" si="3"/>
        <v>0</v>
      </c>
      <c r="T7" s="165">
        <f t="shared" si="3"/>
        <v>-330212</v>
      </c>
      <c r="U7" s="165">
        <f t="shared" si="3"/>
        <v>0</v>
      </c>
      <c r="V7" s="165">
        <f t="shared" si="3"/>
        <v>0</v>
      </c>
      <c r="W7" s="165">
        <f t="shared" si="3"/>
        <v>0</v>
      </c>
    </row>
    <row r="8" spans="2:23" x14ac:dyDescent="0.2">
      <c r="B8" s="155" t="s">
        <v>261</v>
      </c>
      <c r="C8" s="138">
        <v>0</v>
      </c>
      <c r="D8" s="138">
        <v>0</v>
      </c>
      <c r="E8" s="139">
        <v>0</v>
      </c>
      <c r="F8" s="139">
        <v>0</v>
      </c>
      <c r="G8" s="139">
        <v>0</v>
      </c>
      <c r="H8" s="139">
        <v>0</v>
      </c>
      <c r="I8" s="140">
        <f t="shared" si="1"/>
        <v>0</v>
      </c>
      <c r="J8" s="139">
        <v>0</v>
      </c>
      <c r="K8" s="139">
        <f t="shared" si="2"/>
        <v>0</v>
      </c>
      <c r="N8" s="152" t="s">
        <v>262</v>
      </c>
      <c r="O8" s="165">
        <f t="shared" si="3"/>
        <v>0</v>
      </c>
      <c r="P8" s="165">
        <f t="shared" si="3"/>
        <v>0</v>
      </c>
      <c r="Q8" s="165">
        <f t="shared" si="3"/>
        <v>0</v>
      </c>
      <c r="R8" s="165">
        <f t="shared" si="3"/>
        <v>0</v>
      </c>
      <c r="S8" s="165">
        <f t="shared" si="3"/>
        <v>0</v>
      </c>
      <c r="T8" s="165">
        <f t="shared" si="3"/>
        <v>0</v>
      </c>
      <c r="U8" s="165">
        <f t="shared" si="3"/>
        <v>0</v>
      </c>
      <c r="V8" s="165">
        <f t="shared" si="3"/>
        <v>0</v>
      </c>
      <c r="W8" s="165">
        <f t="shared" si="3"/>
        <v>0</v>
      </c>
    </row>
    <row r="9" spans="2:23" ht="34.200000000000003" x14ac:dyDescent="0.2">
      <c r="B9" s="155" t="s">
        <v>263</v>
      </c>
      <c r="C9" s="138">
        <v>0</v>
      </c>
      <c r="D9" s="138">
        <v>0</v>
      </c>
      <c r="E9" s="139">
        <v>0</v>
      </c>
      <c r="F9" s="139">
        <v>0</v>
      </c>
      <c r="G9" s="139">
        <v>0</v>
      </c>
      <c r="H9" s="139">
        <v>0</v>
      </c>
      <c r="I9" s="140">
        <f t="shared" si="1"/>
        <v>0</v>
      </c>
      <c r="J9" s="166">
        <v>4820121.6758080088</v>
      </c>
      <c r="K9" s="139">
        <f t="shared" si="2"/>
        <v>4820121.6758080088</v>
      </c>
      <c r="N9" s="152" t="s">
        <v>264</v>
      </c>
      <c r="O9" s="165">
        <f t="shared" si="3"/>
        <v>0</v>
      </c>
      <c r="P9" s="165">
        <f t="shared" si="3"/>
        <v>0</v>
      </c>
      <c r="Q9" s="165">
        <f t="shared" si="3"/>
        <v>0</v>
      </c>
      <c r="R9" s="165">
        <f t="shared" si="3"/>
        <v>0</v>
      </c>
      <c r="S9" s="165">
        <f t="shared" si="3"/>
        <v>0</v>
      </c>
      <c r="T9" s="165">
        <f t="shared" si="3"/>
        <v>0</v>
      </c>
      <c r="U9" s="165">
        <f t="shared" si="3"/>
        <v>0</v>
      </c>
      <c r="V9" s="165">
        <f t="shared" si="3"/>
        <v>4820121.6758080088</v>
      </c>
      <c r="W9" s="165">
        <f t="shared" si="3"/>
        <v>4820121.6758080088</v>
      </c>
    </row>
    <row r="10" spans="2:23" x14ac:dyDescent="0.2">
      <c r="B10" s="155" t="s">
        <v>265</v>
      </c>
      <c r="C10" s="138">
        <v>0</v>
      </c>
      <c r="D10" s="138">
        <v>0</v>
      </c>
      <c r="E10" s="139">
        <v>0</v>
      </c>
      <c r="F10" s="139">
        <v>0</v>
      </c>
      <c r="G10" s="139">
        <v>0</v>
      </c>
      <c r="H10" s="139">
        <v>-2780121.8131966181</v>
      </c>
      <c r="I10" s="140">
        <f t="shared" si="1"/>
        <v>-2780121.8131966181</v>
      </c>
      <c r="J10" s="139">
        <v>-1865109.0668033813</v>
      </c>
      <c r="K10" s="139">
        <f t="shared" si="2"/>
        <v>-4645230.879999999</v>
      </c>
      <c r="N10" s="167" t="s">
        <v>266</v>
      </c>
      <c r="O10" s="165">
        <f t="shared" si="3"/>
        <v>0</v>
      </c>
      <c r="P10" s="165">
        <f t="shared" si="3"/>
        <v>0</v>
      </c>
      <c r="Q10" s="165">
        <f t="shared" si="3"/>
        <v>0</v>
      </c>
      <c r="R10" s="165">
        <f t="shared" si="3"/>
        <v>0</v>
      </c>
      <c r="S10" s="165">
        <f t="shared" si="3"/>
        <v>0</v>
      </c>
      <c r="T10" s="165">
        <f t="shared" si="3"/>
        <v>-2780121.8131966181</v>
      </c>
      <c r="U10" s="165">
        <f t="shared" si="3"/>
        <v>-2780121.8131966181</v>
      </c>
      <c r="V10" s="165">
        <f t="shared" si="3"/>
        <v>-1865109.0668033813</v>
      </c>
      <c r="W10" s="165">
        <f t="shared" si="3"/>
        <v>-4645230.879999999</v>
      </c>
    </row>
    <row r="11" spans="2:23" x14ac:dyDescent="0.2">
      <c r="B11" s="155" t="s">
        <v>267</v>
      </c>
      <c r="C11" s="138">
        <v>0</v>
      </c>
      <c r="D11" s="138">
        <v>0</v>
      </c>
      <c r="E11" s="139">
        <v>0</v>
      </c>
      <c r="F11" s="139">
        <v>0</v>
      </c>
      <c r="G11" s="139">
        <v>0</v>
      </c>
      <c r="H11" s="139">
        <v>0</v>
      </c>
      <c r="I11" s="140">
        <f t="shared" si="1"/>
        <v>0</v>
      </c>
      <c r="J11" s="139">
        <v>-217748</v>
      </c>
      <c r="K11" s="139">
        <f t="shared" si="2"/>
        <v>-217748</v>
      </c>
      <c r="N11" s="167" t="s">
        <v>268</v>
      </c>
      <c r="O11" s="165">
        <f t="shared" si="3"/>
        <v>0</v>
      </c>
      <c r="P11" s="165">
        <f t="shared" si="3"/>
        <v>0</v>
      </c>
      <c r="Q11" s="165">
        <f t="shared" si="3"/>
        <v>0</v>
      </c>
      <c r="R11" s="165">
        <f t="shared" si="3"/>
        <v>0</v>
      </c>
      <c r="S11" s="165">
        <f t="shared" si="3"/>
        <v>0</v>
      </c>
      <c r="T11" s="165">
        <f t="shared" si="3"/>
        <v>0</v>
      </c>
      <c r="U11" s="165">
        <f t="shared" si="3"/>
        <v>0</v>
      </c>
      <c r="V11" s="165">
        <f t="shared" si="3"/>
        <v>-217748</v>
      </c>
      <c r="W11" s="165">
        <f t="shared" si="3"/>
        <v>-217748</v>
      </c>
    </row>
    <row r="12" spans="2:23" ht="22.8" x14ac:dyDescent="0.2">
      <c r="B12" s="155" t="s">
        <v>269</v>
      </c>
      <c r="C12" s="138">
        <v>0</v>
      </c>
      <c r="D12" s="138">
        <v>320158.01669916825</v>
      </c>
      <c r="E12" s="138">
        <v>0</v>
      </c>
      <c r="F12" s="138">
        <v>0</v>
      </c>
      <c r="G12" s="138">
        <v>0</v>
      </c>
      <c r="H12" s="138">
        <v>0</v>
      </c>
      <c r="I12" s="140">
        <f t="shared" si="1"/>
        <v>320158.01669916825</v>
      </c>
      <c r="J12" s="139">
        <v>0</v>
      </c>
      <c r="K12" s="139">
        <f t="shared" si="2"/>
        <v>320158.01669916825</v>
      </c>
      <c r="N12" s="167" t="s">
        <v>270</v>
      </c>
      <c r="O12" s="165">
        <f t="shared" si="3"/>
        <v>0</v>
      </c>
      <c r="P12" s="165">
        <f t="shared" si="3"/>
        <v>320158.01669916825</v>
      </c>
      <c r="Q12" s="165">
        <f t="shared" si="3"/>
        <v>0</v>
      </c>
      <c r="R12" s="165">
        <f t="shared" si="3"/>
        <v>0</v>
      </c>
      <c r="S12" s="165">
        <f t="shared" si="3"/>
        <v>0</v>
      </c>
      <c r="T12" s="165">
        <f t="shared" si="3"/>
        <v>0</v>
      </c>
      <c r="U12" s="165">
        <f t="shared" si="3"/>
        <v>320158.01669916825</v>
      </c>
      <c r="V12" s="165">
        <f t="shared" si="3"/>
        <v>0</v>
      </c>
      <c r="W12" s="165">
        <f t="shared" si="3"/>
        <v>320158.01669916825</v>
      </c>
    </row>
    <row r="13" spans="2:23" ht="58.2" customHeight="1" x14ac:dyDescent="0.2">
      <c r="B13" s="155" t="s">
        <v>271</v>
      </c>
      <c r="C13" s="138">
        <v>0</v>
      </c>
      <c r="D13" s="138">
        <v>0</v>
      </c>
      <c r="E13" s="139">
        <v>368079.38330083177</v>
      </c>
      <c r="F13" s="138">
        <v>0</v>
      </c>
      <c r="G13" s="139">
        <v>0</v>
      </c>
      <c r="H13" s="139">
        <v>0</v>
      </c>
      <c r="I13" s="140">
        <f t="shared" si="1"/>
        <v>368079.38330083177</v>
      </c>
      <c r="J13" s="166">
        <v>0</v>
      </c>
      <c r="K13" s="139">
        <f t="shared" si="2"/>
        <v>368079.38330083177</v>
      </c>
      <c r="N13" s="167" t="s">
        <v>272</v>
      </c>
      <c r="O13" s="165">
        <f t="shared" si="3"/>
        <v>0</v>
      </c>
      <c r="P13" s="165">
        <f t="shared" si="3"/>
        <v>0</v>
      </c>
      <c r="Q13" s="165">
        <f t="shared" si="3"/>
        <v>368079.38330083177</v>
      </c>
      <c r="R13" s="165">
        <f t="shared" si="3"/>
        <v>0</v>
      </c>
      <c r="S13" s="165">
        <f t="shared" si="3"/>
        <v>0</v>
      </c>
      <c r="T13" s="165">
        <f t="shared" si="3"/>
        <v>0</v>
      </c>
      <c r="U13" s="165">
        <f t="shared" si="3"/>
        <v>368079.38330083177</v>
      </c>
      <c r="V13" s="165">
        <f t="shared" si="3"/>
        <v>0</v>
      </c>
      <c r="W13" s="165">
        <f t="shared" si="3"/>
        <v>368079.38330083177</v>
      </c>
    </row>
    <row r="14" spans="2:23" x14ac:dyDescent="0.2">
      <c r="B14" s="149" t="s">
        <v>273</v>
      </c>
      <c r="C14" s="141"/>
      <c r="D14" s="141"/>
      <c r="E14" s="141"/>
      <c r="F14" s="141"/>
      <c r="G14" s="141"/>
      <c r="H14" s="141"/>
      <c r="I14" s="142"/>
      <c r="J14" s="142"/>
      <c r="K14" s="141"/>
      <c r="N14" s="155"/>
      <c r="O14" s="168"/>
      <c r="P14" s="168"/>
      <c r="Q14" s="168"/>
      <c r="R14" s="168"/>
      <c r="S14" s="168"/>
      <c r="T14" s="168"/>
      <c r="U14" s="168"/>
      <c r="V14" s="168"/>
      <c r="W14" s="168"/>
    </row>
    <row r="15" spans="2:23" ht="12" thickBot="1" x14ac:dyDescent="0.25">
      <c r="B15" s="149" t="s">
        <v>274</v>
      </c>
      <c r="C15" s="169">
        <f t="shared" ref="C15:K15" si="4">SUM(C16:C18)</f>
        <v>0</v>
      </c>
      <c r="D15" s="169">
        <f t="shared" si="4"/>
        <v>0</v>
      </c>
      <c r="E15" s="169">
        <f t="shared" si="4"/>
        <v>0</v>
      </c>
      <c r="F15" s="169">
        <f t="shared" si="4"/>
        <v>0</v>
      </c>
      <c r="G15" s="169">
        <f t="shared" si="4"/>
        <v>0</v>
      </c>
      <c r="H15" s="169">
        <f>SUM(H16:H18)</f>
        <v>88921243.504760325</v>
      </c>
      <c r="I15" s="169">
        <f>SUM(I16:I18)</f>
        <v>88921243.504760325</v>
      </c>
      <c r="J15" s="169">
        <f t="shared" si="4"/>
        <v>9733891</v>
      </c>
      <c r="K15" s="169">
        <f t="shared" si="4"/>
        <v>98655134.504760325</v>
      </c>
      <c r="N15" s="170" t="s">
        <v>275</v>
      </c>
      <c r="O15" s="143">
        <f>C15</f>
        <v>0</v>
      </c>
      <c r="P15" s="143">
        <f t="shared" ref="P15:W15" si="5">D15</f>
        <v>0</v>
      </c>
      <c r="Q15" s="143">
        <f t="shared" si="5"/>
        <v>0</v>
      </c>
      <c r="R15" s="143">
        <f t="shared" si="5"/>
        <v>0</v>
      </c>
      <c r="S15" s="143">
        <f t="shared" si="5"/>
        <v>0</v>
      </c>
      <c r="T15" s="143">
        <f t="shared" si="5"/>
        <v>88921243.504760325</v>
      </c>
      <c r="U15" s="143">
        <f t="shared" si="5"/>
        <v>88921243.504760325</v>
      </c>
      <c r="V15" s="143">
        <f t="shared" si="5"/>
        <v>9733891</v>
      </c>
      <c r="W15" s="143">
        <f t="shared" si="5"/>
        <v>98655134.504760325</v>
      </c>
    </row>
    <row r="16" spans="2:23" ht="12" thickTop="1" x14ac:dyDescent="0.2">
      <c r="B16" s="155"/>
      <c r="C16" s="171"/>
      <c r="D16" s="171"/>
      <c r="E16" s="171"/>
      <c r="F16" s="171"/>
      <c r="G16" s="172"/>
      <c r="H16" s="171"/>
      <c r="I16" s="171"/>
      <c r="J16" s="173"/>
      <c r="K16" s="173"/>
      <c r="N16" s="155"/>
      <c r="O16" s="165"/>
      <c r="P16" s="165"/>
      <c r="Q16" s="165"/>
      <c r="R16" s="165"/>
      <c r="S16" s="165"/>
      <c r="T16" s="165"/>
      <c r="U16" s="165"/>
      <c r="V16" s="165"/>
      <c r="W16" s="165"/>
    </row>
    <row r="17" spans="2:23" ht="22.8" x14ac:dyDescent="0.2">
      <c r="B17" s="155" t="s">
        <v>276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40">
        <f>SUM(C17:H17)</f>
        <v>0</v>
      </c>
      <c r="J17" s="174">
        <v>0</v>
      </c>
      <c r="K17" s="165">
        <f>SUM(I17:J17)</f>
        <v>0</v>
      </c>
      <c r="N17" s="175" t="s">
        <v>277</v>
      </c>
      <c r="O17" s="165">
        <f>C17</f>
        <v>0</v>
      </c>
      <c r="P17" s="165">
        <f t="shared" ref="P17:W18" si="6">D17</f>
        <v>0</v>
      </c>
      <c r="Q17" s="165">
        <f t="shared" si="6"/>
        <v>0</v>
      </c>
      <c r="R17" s="165">
        <f t="shared" si="6"/>
        <v>0</v>
      </c>
      <c r="S17" s="165">
        <f t="shared" si="6"/>
        <v>0</v>
      </c>
      <c r="T17" s="165">
        <f t="shared" si="6"/>
        <v>0</v>
      </c>
      <c r="U17" s="140">
        <f t="shared" si="6"/>
        <v>0</v>
      </c>
      <c r="V17" s="165">
        <f t="shared" si="6"/>
        <v>0</v>
      </c>
      <c r="W17" s="176">
        <f t="shared" si="6"/>
        <v>0</v>
      </c>
    </row>
    <row r="18" spans="2:23" ht="12" thickBot="1" x14ac:dyDescent="0.25">
      <c r="B18" s="155" t="s">
        <v>278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8">
        <v>88921243.504760325</v>
      </c>
      <c r="I18" s="179">
        <f>SUM(C18:H18)</f>
        <v>88921243.504760325</v>
      </c>
      <c r="J18" s="178">
        <v>9733891</v>
      </c>
      <c r="K18" s="180">
        <f>SUM(I18:J18)</f>
        <v>98655134.504760325</v>
      </c>
      <c r="N18" s="175" t="s">
        <v>279</v>
      </c>
      <c r="O18" s="181">
        <f>C18</f>
        <v>0</v>
      </c>
      <c r="P18" s="181">
        <f t="shared" si="6"/>
        <v>0</v>
      </c>
      <c r="Q18" s="181">
        <f t="shared" si="6"/>
        <v>0</v>
      </c>
      <c r="R18" s="181">
        <f t="shared" si="6"/>
        <v>0</v>
      </c>
      <c r="S18" s="181">
        <f t="shared" si="6"/>
        <v>0</v>
      </c>
      <c r="T18" s="182">
        <f t="shared" si="6"/>
        <v>88921243.504760325</v>
      </c>
      <c r="U18" s="179">
        <f t="shared" si="6"/>
        <v>88921243.504760325</v>
      </c>
      <c r="V18" s="182">
        <f t="shared" si="6"/>
        <v>9733891</v>
      </c>
      <c r="W18" s="182">
        <f t="shared" si="6"/>
        <v>98655134.504760325</v>
      </c>
    </row>
    <row r="19" spans="2:23" x14ac:dyDescent="0.2">
      <c r="B19" s="155" t="s">
        <v>273</v>
      </c>
      <c r="N19" s="155"/>
      <c r="O19" s="165"/>
      <c r="P19" s="165"/>
      <c r="Q19" s="165"/>
      <c r="R19" s="165"/>
      <c r="S19" s="165"/>
      <c r="T19" s="165"/>
      <c r="U19" s="165"/>
      <c r="V19" s="165"/>
      <c r="W19" s="165"/>
    </row>
    <row r="20" spans="2:23" ht="12" thickBot="1" x14ac:dyDescent="0.25">
      <c r="B20" s="183" t="s">
        <v>280</v>
      </c>
      <c r="C20" s="184">
        <f>C5+SUM(C7:C15)</f>
        <v>33217623.300000001</v>
      </c>
      <c r="D20" s="185">
        <f t="shared" ref="D20:K20" si="7">D5+SUM(D7:D15)</f>
        <v>-346465.98068522254</v>
      </c>
      <c r="E20" s="184">
        <f t="shared" si="7"/>
        <v>49177467.840685226</v>
      </c>
      <c r="F20" s="184">
        <f t="shared" si="7"/>
        <v>29057029.362</v>
      </c>
      <c r="G20" s="184">
        <f t="shared" si="7"/>
        <v>95484739.775896087</v>
      </c>
      <c r="H20" s="143">
        <f t="shared" si="7"/>
        <v>121512488.35015799</v>
      </c>
      <c r="I20" s="143">
        <f t="shared" si="7"/>
        <v>328102882.64805406</v>
      </c>
      <c r="J20" s="184">
        <f t="shared" si="7"/>
        <v>40104177.254688933</v>
      </c>
      <c r="K20" s="184">
        <f t="shared" si="7"/>
        <v>368207059.90274298</v>
      </c>
      <c r="N20" s="170" t="s">
        <v>281</v>
      </c>
      <c r="O20" s="143">
        <f>C20</f>
        <v>33217623.300000001</v>
      </c>
      <c r="P20" s="143">
        <f t="shared" ref="P20:W20" si="8">D20</f>
        <v>-346465.98068522254</v>
      </c>
      <c r="Q20" s="143">
        <f t="shared" si="8"/>
        <v>49177467.840685226</v>
      </c>
      <c r="R20" s="143">
        <f t="shared" si="8"/>
        <v>29057029.362</v>
      </c>
      <c r="S20" s="143">
        <f t="shared" si="8"/>
        <v>95484739.775896087</v>
      </c>
      <c r="T20" s="143">
        <f t="shared" si="8"/>
        <v>121512488.35015799</v>
      </c>
      <c r="U20" s="143">
        <f t="shared" si="8"/>
        <v>328102882.64805406</v>
      </c>
      <c r="V20" s="143">
        <f t="shared" si="8"/>
        <v>40104177.254688933</v>
      </c>
      <c r="W20" s="143">
        <f t="shared" si="8"/>
        <v>368207059.90274298</v>
      </c>
    </row>
    <row r="21" spans="2:23" ht="12" thickTop="1" x14ac:dyDescent="0.2">
      <c r="B21" s="146"/>
      <c r="I21" s="154"/>
      <c r="J21" s="154"/>
      <c r="K21" s="154"/>
    </row>
    <row r="22" spans="2:23" ht="17.399999999999999" x14ac:dyDescent="0.3">
      <c r="B22" s="144">
        <v>2020</v>
      </c>
    </row>
    <row r="24" spans="2:23" x14ac:dyDescent="0.2">
      <c r="B24" s="146"/>
      <c r="C24" s="147"/>
      <c r="D24" s="147"/>
      <c r="O24" s="148"/>
      <c r="P24" s="148"/>
    </row>
    <row r="25" spans="2:23" ht="45.6" x14ac:dyDescent="0.2">
      <c r="B25" s="146"/>
      <c r="C25" s="147" t="s">
        <v>244</v>
      </c>
      <c r="D25" s="150" t="s">
        <v>83</v>
      </c>
      <c r="E25" s="150" t="s">
        <v>245</v>
      </c>
      <c r="F25" s="150" t="s">
        <v>246</v>
      </c>
      <c r="G25" s="150" t="s">
        <v>282</v>
      </c>
      <c r="H25" s="150" t="s">
        <v>248</v>
      </c>
      <c r="I25" s="151" t="s">
        <v>249</v>
      </c>
      <c r="J25" s="150" t="s">
        <v>91</v>
      </c>
      <c r="K25" s="151" t="s">
        <v>250</v>
      </c>
      <c r="N25" s="152"/>
      <c r="O25" s="186" t="s">
        <v>251</v>
      </c>
      <c r="P25" s="150" t="s">
        <v>84</v>
      </c>
      <c r="Q25" s="150" t="s">
        <v>252</v>
      </c>
      <c r="R25" s="150" t="s">
        <v>253</v>
      </c>
      <c r="S25" s="150" t="s">
        <v>254</v>
      </c>
      <c r="T25" s="150" t="s">
        <v>88</v>
      </c>
      <c r="U25" s="150" t="s">
        <v>90</v>
      </c>
      <c r="V25" s="150" t="s">
        <v>255</v>
      </c>
      <c r="W25" s="150" t="s">
        <v>256</v>
      </c>
    </row>
    <row r="26" spans="2:23" ht="12" thickBot="1" x14ac:dyDescent="0.25">
      <c r="B26" s="149"/>
      <c r="C26" s="187"/>
      <c r="D26" s="187"/>
      <c r="E26" s="187"/>
      <c r="F26" s="187"/>
      <c r="G26" s="187"/>
      <c r="H26" s="187"/>
      <c r="I26" s="187"/>
      <c r="J26" s="156"/>
      <c r="K26" s="156"/>
      <c r="N26" s="155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2:23" ht="12.6" thickTop="1" thickBot="1" x14ac:dyDescent="0.25">
      <c r="B27" s="149" t="s">
        <v>283</v>
      </c>
      <c r="C27" s="188">
        <v>5536271</v>
      </c>
      <c r="D27" s="143">
        <v>-2699804.4</v>
      </c>
      <c r="E27" s="188">
        <v>75959199</v>
      </c>
      <c r="F27" s="188">
        <v>13406768.696</v>
      </c>
      <c r="G27" s="188">
        <v>95302533.629999995</v>
      </c>
      <c r="H27" s="143">
        <v>-419909.38530204445</v>
      </c>
      <c r="I27" s="188">
        <v>187085058.54069796</v>
      </c>
      <c r="J27" s="157">
        <v>23180510.498389557</v>
      </c>
      <c r="K27" s="157">
        <v>210265569.0390875</v>
      </c>
      <c r="N27" s="149" t="s">
        <v>284</v>
      </c>
      <c r="O27" s="160">
        <f>C27</f>
        <v>5536271</v>
      </c>
      <c r="P27" s="160">
        <f t="shared" ref="P27:W27" si="9">D27</f>
        <v>-2699804.4</v>
      </c>
      <c r="Q27" s="160">
        <f t="shared" si="9"/>
        <v>75959199</v>
      </c>
      <c r="R27" s="160">
        <f t="shared" si="9"/>
        <v>13406768.696</v>
      </c>
      <c r="S27" s="160">
        <f t="shared" si="9"/>
        <v>95302533.629999995</v>
      </c>
      <c r="T27" s="160">
        <f t="shared" si="9"/>
        <v>-419909.38530204445</v>
      </c>
      <c r="U27" s="160">
        <f t="shared" si="9"/>
        <v>187085058.54069796</v>
      </c>
      <c r="V27" s="160">
        <f t="shared" si="9"/>
        <v>23180510.498389557</v>
      </c>
      <c r="W27" s="160">
        <f t="shared" si="9"/>
        <v>210265569.0390875</v>
      </c>
    </row>
    <row r="28" spans="2:23" ht="12" thickTop="1" x14ac:dyDescent="0.2">
      <c r="B28" s="155"/>
      <c r="C28" s="189"/>
      <c r="D28" s="189"/>
      <c r="E28" s="190"/>
      <c r="F28" s="190"/>
      <c r="G28" s="190"/>
      <c r="H28" s="190"/>
      <c r="I28" s="189"/>
      <c r="J28" s="190"/>
      <c r="K28" s="190"/>
      <c r="N28" s="155"/>
      <c r="O28" s="191"/>
      <c r="P28" s="191"/>
      <c r="Q28" s="192"/>
      <c r="R28" s="192"/>
      <c r="S28" s="192"/>
      <c r="T28" s="192"/>
      <c r="U28" s="191"/>
      <c r="V28" s="192"/>
      <c r="W28" s="192"/>
    </row>
    <row r="29" spans="2:23" ht="22.8" x14ac:dyDescent="0.2">
      <c r="B29" s="155" t="s">
        <v>259</v>
      </c>
      <c r="C29" s="138">
        <v>0</v>
      </c>
      <c r="D29" s="138">
        <v>0</v>
      </c>
      <c r="E29" s="138">
        <v>0</v>
      </c>
      <c r="F29" s="138">
        <v>719033.6659999995</v>
      </c>
      <c r="G29" s="138">
        <v>0</v>
      </c>
      <c r="H29" s="138">
        <v>-719033.6659999995</v>
      </c>
      <c r="I29" s="138">
        <f t="shared" ref="I29:I33" si="10">SUM(C29:H29)</f>
        <v>0</v>
      </c>
      <c r="J29" s="138">
        <v>0</v>
      </c>
      <c r="K29" s="139">
        <f t="shared" ref="K29:K33" si="11">SUM(I29:J29)</f>
        <v>0</v>
      </c>
      <c r="N29" s="152" t="s">
        <v>260</v>
      </c>
      <c r="O29" s="165">
        <f t="shared" ref="O29:W35" si="12">C29</f>
        <v>0</v>
      </c>
      <c r="P29" s="165">
        <f t="shared" si="12"/>
        <v>0</v>
      </c>
      <c r="Q29" s="193">
        <f t="shared" si="12"/>
        <v>0</v>
      </c>
      <c r="R29" s="193">
        <f t="shared" si="12"/>
        <v>719033.6659999995</v>
      </c>
      <c r="S29" s="193">
        <f t="shared" si="12"/>
        <v>0</v>
      </c>
      <c r="T29" s="193">
        <f t="shared" si="12"/>
        <v>-719033.6659999995</v>
      </c>
      <c r="U29" s="140">
        <f t="shared" si="12"/>
        <v>0</v>
      </c>
      <c r="V29" s="193">
        <f t="shared" si="12"/>
        <v>0</v>
      </c>
      <c r="W29" s="140">
        <f t="shared" si="12"/>
        <v>0</v>
      </c>
    </row>
    <row r="30" spans="2:23" x14ac:dyDescent="0.2">
      <c r="B30" s="155" t="s">
        <v>261</v>
      </c>
      <c r="C30" s="138">
        <v>0</v>
      </c>
      <c r="D30" s="138">
        <v>0</v>
      </c>
      <c r="E30" s="138">
        <v>0</v>
      </c>
      <c r="F30" s="138">
        <v>0</v>
      </c>
      <c r="G30" s="138">
        <v>1209743.2658960926</v>
      </c>
      <c r="H30" s="138">
        <v>0</v>
      </c>
      <c r="I30" s="138">
        <f>SUM(C30:H30)</f>
        <v>1209743.2658960926</v>
      </c>
      <c r="J30" s="138">
        <v>0</v>
      </c>
      <c r="K30" s="139">
        <f t="shared" si="11"/>
        <v>1209743.2658960926</v>
      </c>
      <c r="N30" s="152" t="s">
        <v>285</v>
      </c>
      <c r="O30" s="165">
        <f t="shared" si="12"/>
        <v>0</v>
      </c>
      <c r="P30" s="165">
        <f t="shared" si="12"/>
        <v>0</v>
      </c>
      <c r="Q30" s="193">
        <f t="shared" si="12"/>
        <v>0</v>
      </c>
      <c r="R30" s="193">
        <f t="shared" si="12"/>
        <v>0</v>
      </c>
      <c r="S30" s="193">
        <f t="shared" si="12"/>
        <v>1209743.2658960926</v>
      </c>
      <c r="T30" s="193">
        <f t="shared" si="12"/>
        <v>0</v>
      </c>
      <c r="U30" s="140">
        <f t="shared" si="12"/>
        <v>1209743.2658960926</v>
      </c>
      <c r="V30" s="193">
        <f t="shared" si="12"/>
        <v>0</v>
      </c>
      <c r="W30" s="140">
        <f t="shared" si="12"/>
        <v>1209743.2658960926</v>
      </c>
    </row>
    <row r="31" spans="2:23" ht="34.200000000000003" x14ac:dyDescent="0.2">
      <c r="B31" s="155" t="s">
        <v>263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f t="shared" si="10"/>
        <v>0</v>
      </c>
      <c r="J31" s="138">
        <v>0</v>
      </c>
      <c r="K31" s="139">
        <f>SUM(I31:J31)</f>
        <v>0</v>
      </c>
      <c r="N31" s="152" t="s">
        <v>264</v>
      </c>
      <c r="O31" s="165">
        <f t="shared" si="12"/>
        <v>0</v>
      </c>
      <c r="P31" s="165">
        <f t="shared" si="12"/>
        <v>0</v>
      </c>
      <c r="Q31" s="193">
        <f t="shared" si="12"/>
        <v>0</v>
      </c>
      <c r="R31" s="193">
        <f t="shared" si="12"/>
        <v>0</v>
      </c>
      <c r="S31" s="193">
        <f t="shared" si="12"/>
        <v>0</v>
      </c>
      <c r="T31" s="193">
        <f t="shared" si="12"/>
        <v>0</v>
      </c>
      <c r="U31" s="140">
        <f t="shared" si="12"/>
        <v>0</v>
      </c>
      <c r="V31" s="140">
        <f t="shared" si="12"/>
        <v>0</v>
      </c>
      <c r="W31" s="140">
        <f t="shared" si="12"/>
        <v>0</v>
      </c>
    </row>
    <row r="32" spans="2:23" x14ac:dyDescent="0.2">
      <c r="B32" s="155" t="s">
        <v>265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-1902194.6365397435</v>
      </c>
      <c r="I32" s="138">
        <f t="shared" si="10"/>
        <v>-1902194.6365397435</v>
      </c>
      <c r="J32" s="138">
        <v>-1313612.3634602565</v>
      </c>
      <c r="K32" s="139">
        <f t="shared" si="11"/>
        <v>-3215807</v>
      </c>
      <c r="N32" s="167" t="s">
        <v>266</v>
      </c>
      <c r="O32" s="165">
        <f t="shared" si="12"/>
        <v>0</v>
      </c>
      <c r="P32" s="165">
        <f t="shared" si="12"/>
        <v>0</v>
      </c>
      <c r="Q32" s="193">
        <f t="shared" si="12"/>
        <v>0</v>
      </c>
      <c r="R32" s="193">
        <f t="shared" si="12"/>
        <v>0</v>
      </c>
      <c r="S32" s="193">
        <f t="shared" si="12"/>
        <v>0</v>
      </c>
      <c r="T32" s="140">
        <f t="shared" si="12"/>
        <v>-1902194.6365397435</v>
      </c>
      <c r="U32" s="140">
        <f t="shared" si="12"/>
        <v>-1902194.6365397435</v>
      </c>
      <c r="V32" s="140">
        <f t="shared" si="12"/>
        <v>-1313612.3634602565</v>
      </c>
      <c r="W32" s="140">
        <f t="shared" si="12"/>
        <v>-3215807</v>
      </c>
    </row>
    <row r="33" spans="2:23" x14ac:dyDescent="0.2">
      <c r="B33" s="155" t="s">
        <v>267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f t="shared" si="10"/>
        <v>0</v>
      </c>
      <c r="J33" s="138">
        <v>0</v>
      </c>
      <c r="K33" s="139">
        <f t="shared" si="11"/>
        <v>0</v>
      </c>
      <c r="N33" s="167" t="s">
        <v>268</v>
      </c>
      <c r="O33" s="165">
        <f t="shared" si="12"/>
        <v>0</v>
      </c>
      <c r="P33" s="165">
        <f t="shared" si="12"/>
        <v>0</v>
      </c>
      <c r="Q33" s="193">
        <f t="shared" si="12"/>
        <v>0</v>
      </c>
      <c r="R33" s="193">
        <f t="shared" si="12"/>
        <v>0</v>
      </c>
      <c r="S33" s="193">
        <f t="shared" si="12"/>
        <v>0</v>
      </c>
      <c r="T33" s="193">
        <f t="shared" si="12"/>
        <v>0</v>
      </c>
      <c r="U33" s="140">
        <f t="shared" si="12"/>
        <v>0</v>
      </c>
      <c r="V33" s="140">
        <f t="shared" si="12"/>
        <v>0</v>
      </c>
      <c r="W33" s="140">
        <f t="shared" si="12"/>
        <v>0</v>
      </c>
    </row>
    <row r="34" spans="2:23" ht="22.8" x14ac:dyDescent="0.2">
      <c r="B34" s="155" t="s">
        <v>269</v>
      </c>
      <c r="C34" s="138">
        <v>0</v>
      </c>
      <c r="D34" s="138">
        <v>57129.999999999811</v>
      </c>
      <c r="E34" s="138">
        <v>0</v>
      </c>
      <c r="F34" s="138">
        <v>0</v>
      </c>
      <c r="G34" s="138">
        <v>0</v>
      </c>
      <c r="H34" s="138">
        <v>0</v>
      </c>
      <c r="I34" s="138">
        <f>SUM(C34:H34)</f>
        <v>57129.999999999811</v>
      </c>
      <c r="J34" s="138">
        <v>0</v>
      </c>
      <c r="K34" s="139">
        <f>SUM(I34:J34)</f>
        <v>57129.999999999811</v>
      </c>
      <c r="N34" s="167" t="s">
        <v>270</v>
      </c>
      <c r="O34" s="165">
        <f t="shared" si="12"/>
        <v>0</v>
      </c>
      <c r="P34" s="165">
        <f t="shared" si="12"/>
        <v>57129.999999999811</v>
      </c>
      <c r="Q34" s="193">
        <f t="shared" si="12"/>
        <v>0</v>
      </c>
      <c r="R34" s="193">
        <f t="shared" si="12"/>
        <v>0</v>
      </c>
      <c r="S34" s="193">
        <f t="shared" si="12"/>
        <v>0</v>
      </c>
      <c r="T34" s="193">
        <f t="shared" si="12"/>
        <v>0</v>
      </c>
      <c r="U34" s="140">
        <f t="shared" si="12"/>
        <v>57129.999999999811</v>
      </c>
      <c r="V34" s="193">
        <f t="shared" si="12"/>
        <v>0</v>
      </c>
      <c r="W34" s="140">
        <f t="shared" si="12"/>
        <v>57129.999999999811</v>
      </c>
    </row>
    <row r="35" spans="2:23" x14ac:dyDescent="0.2">
      <c r="B35" s="155" t="s">
        <v>286</v>
      </c>
      <c r="C35" s="138">
        <v>0</v>
      </c>
      <c r="D35" s="138">
        <v>-30573.299999999814</v>
      </c>
      <c r="E35" s="138">
        <v>0</v>
      </c>
      <c r="F35" s="138">
        <v>0</v>
      </c>
      <c r="G35" s="138">
        <v>0</v>
      </c>
      <c r="H35" s="138">
        <v>0</v>
      </c>
      <c r="I35" s="138">
        <f>SUM(C35:H35)</f>
        <v>-30573.299999999814</v>
      </c>
      <c r="J35" s="138">
        <v>0</v>
      </c>
      <c r="K35" s="138">
        <f>SUM(I35:J35)</f>
        <v>-30573.299999999814</v>
      </c>
      <c r="N35" s="152" t="s">
        <v>287</v>
      </c>
      <c r="O35" s="165">
        <f t="shared" si="12"/>
        <v>0</v>
      </c>
      <c r="P35" s="165">
        <f t="shared" si="12"/>
        <v>-30573.299999999814</v>
      </c>
      <c r="Q35" s="193">
        <f t="shared" si="12"/>
        <v>0</v>
      </c>
      <c r="R35" s="193">
        <f t="shared" si="12"/>
        <v>0</v>
      </c>
      <c r="S35" s="193">
        <f t="shared" si="12"/>
        <v>0</v>
      </c>
      <c r="T35" s="193">
        <f t="shared" si="12"/>
        <v>0</v>
      </c>
      <c r="U35" s="140">
        <f t="shared" si="12"/>
        <v>-30573.299999999814</v>
      </c>
      <c r="V35" s="193">
        <f t="shared" si="12"/>
        <v>0</v>
      </c>
      <c r="W35" s="140">
        <f t="shared" si="12"/>
        <v>-30573.299999999814</v>
      </c>
    </row>
    <row r="36" spans="2:23" x14ac:dyDescent="0.2">
      <c r="B36" s="149" t="s">
        <v>273</v>
      </c>
      <c r="C36" s="141"/>
      <c r="D36" s="141"/>
      <c r="E36" s="141"/>
      <c r="F36" s="141"/>
      <c r="G36" s="141"/>
      <c r="H36" s="141"/>
      <c r="I36" s="142"/>
      <c r="J36" s="142"/>
      <c r="K36" s="141"/>
      <c r="N36" s="155"/>
      <c r="O36" s="168"/>
      <c r="P36" s="168"/>
      <c r="Q36" s="168"/>
      <c r="R36" s="168"/>
      <c r="S36" s="168"/>
      <c r="T36" s="168"/>
      <c r="U36" s="168"/>
      <c r="V36" s="168"/>
      <c r="W36" s="168"/>
    </row>
    <row r="37" spans="2:23" ht="12" thickBot="1" x14ac:dyDescent="0.25">
      <c r="B37" s="149" t="s">
        <v>274</v>
      </c>
      <c r="C37" s="169">
        <f>SUM(C38:C40)</f>
        <v>0</v>
      </c>
      <c r="D37" s="169">
        <f t="shared" ref="D37:J37" si="13">SUM(D38:D40)</f>
        <v>0</v>
      </c>
      <c r="E37" s="169">
        <f t="shared" si="13"/>
        <v>0</v>
      </c>
      <c r="F37" s="169">
        <f t="shared" si="13"/>
        <v>0</v>
      </c>
      <c r="G37" s="169">
        <f t="shared" si="13"/>
        <v>0</v>
      </c>
      <c r="H37" s="169">
        <f t="shared" si="13"/>
        <v>38883677.924385011</v>
      </c>
      <c r="I37" s="169">
        <f>SUM(I38:I40)</f>
        <v>38883677.924385011</v>
      </c>
      <c r="J37" s="169">
        <f t="shared" si="13"/>
        <v>5134347</v>
      </c>
      <c r="K37" s="169">
        <f>SUM(I37:J37)</f>
        <v>44018024.924385011</v>
      </c>
      <c r="N37" s="170" t="s">
        <v>275</v>
      </c>
      <c r="O37" s="143">
        <f>C37</f>
        <v>0</v>
      </c>
      <c r="P37" s="143">
        <f t="shared" ref="P37:W37" si="14">D37</f>
        <v>0</v>
      </c>
      <c r="Q37" s="143">
        <f t="shared" si="14"/>
        <v>0</v>
      </c>
      <c r="R37" s="143">
        <f t="shared" si="14"/>
        <v>0</v>
      </c>
      <c r="S37" s="143">
        <f t="shared" si="14"/>
        <v>0</v>
      </c>
      <c r="T37" s="143">
        <f t="shared" si="14"/>
        <v>38883677.924385011</v>
      </c>
      <c r="U37" s="143">
        <f t="shared" si="14"/>
        <v>38883677.924385011</v>
      </c>
      <c r="V37" s="143">
        <f t="shared" si="14"/>
        <v>5134347</v>
      </c>
      <c r="W37" s="143">
        <f t="shared" si="14"/>
        <v>44018024.924385011</v>
      </c>
    </row>
    <row r="38" spans="2:23" ht="12" thickTop="1" x14ac:dyDescent="0.2">
      <c r="B38" s="155"/>
      <c r="C38" s="171"/>
      <c r="D38" s="171"/>
      <c r="E38" s="171"/>
      <c r="F38" s="171"/>
      <c r="G38" s="172"/>
      <c r="H38" s="171"/>
      <c r="I38" s="171"/>
      <c r="J38" s="173"/>
      <c r="K38" s="173"/>
      <c r="N38" s="155"/>
      <c r="O38" s="165"/>
      <c r="P38" s="165"/>
      <c r="Q38" s="165"/>
      <c r="R38" s="165"/>
      <c r="S38" s="165"/>
      <c r="T38" s="165"/>
      <c r="U38" s="165"/>
      <c r="V38" s="165"/>
      <c r="W38" s="165"/>
    </row>
    <row r="39" spans="2:23" ht="22.8" x14ac:dyDescent="0.2">
      <c r="B39" s="155" t="s">
        <v>276</v>
      </c>
      <c r="C39" s="138">
        <v>0</v>
      </c>
      <c r="D39" s="138">
        <v>0</v>
      </c>
      <c r="E39" s="165">
        <v>0</v>
      </c>
      <c r="F39" s="165">
        <v>0</v>
      </c>
      <c r="G39" s="165">
        <v>0</v>
      </c>
      <c r="H39" s="165">
        <v>0</v>
      </c>
      <c r="I39" s="140">
        <f>SUM(C39:H39)</f>
        <v>0</v>
      </c>
      <c r="J39" s="174">
        <v>0</v>
      </c>
      <c r="K39" s="165">
        <f>SUM(I39:J39)</f>
        <v>0</v>
      </c>
      <c r="N39" s="175" t="s">
        <v>277</v>
      </c>
      <c r="O39" s="165">
        <f>C39</f>
        <v>0</v>
      </c>
      <c r="P39" s="165">
        <f t="shared" ref="P39:W40" si="15">D39</f>
        <v>0</v>
      </c>
      <c r="Q39" s="165">
        <f t="shared" si="15"/>
        <v>0</v>
      </c>
      <c r="R39" s="165">
        <f t="shared" si="15"/>
        <v>0</v>
      </c>
      <c r="S39" s="165">
        <f t="shared" si="15"/>
        <v>0</v>
      </c>
      <c r="T39" s="165">
        <f t="shared" si="15"/>
        <v>0</v>
      </c>
      <c r="U39" s="140">
        <f t="shared" si="15"/>
        <v>0</v>
      </c>
      <c r="V39" s="165">
        <f t="shared" si="15"/>
        <v>0</v>
      </c>
      <c r="W39" s="176">
        <f t="shared" si="15"/>
        <v>0</v>
      </c>
    </row>
    <row r="40" spans="2:23" ht="12" thickBot="1" x14ac:dyDescent="0.25">
      <c r="B40" s="155" t="s">
        <v>278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8">
        <v>38883677.924385011</v>
      </c>
      <c r="I40" s="179">
        <f>SUM(C40:H40)</f>
        <v>38883677.924385011</v>
      </c>
      <c r="J40" s="178">
        <v>5134347</v>
      </c>
      <c r="K40" s="180">
        <f>SUM(I40:J40)</f>
        <v>44018024.924385011</v>
      </c>
      <c r="N40" s="175" t="s">
        <v>279</v>
      </c>
      <c r="O40" s="181">
        <f>C40</f>
        <v>0</v>
      </c>
      <c r="P40" s="181">
        <f t="shared" si="15"/>
        <v>0</v>
      </c>
      <c r="Q40" s="181">
        <f t="shared" si="15"/>
        <v>0</v>
      </c>
      <c r="R40" s="181">
        <f t="shared" si="15"/>
        <v>0</v>
      </c>
      <c r="S40" s="181">
        <f t="shared" si="15"/>
        <v>0</v>
      </c>
      <c r="T40" s="182">
        <f t="shared" si="15"/>
        <v>38883677.924385011</v>
      </c>
      <c r="U40" s="179">
        <f t="shared" si="15"/>
        <v>38883677.924385011</v>
      </c>
      <c r="V40" s="182">
        <f t="shared" si="15"/>
        <v>5134347</v>
      </c>
      <c r="W40" s="182">
        <f t="shared" si="15"/>
        <v>44018024.924385011</v>
      </c>
    </row>
    <row r="41" spans="2:23" x14ac:dyDescent="0.2">
      <c r="B41" s="155" t="s">
        <v>273</v>
      </c>
      <c r="N41" s="155"/>
      <c r="O41" s="165"/>
      <c r="P41" s="165"/>
      <c r="Q41" s="165"/>
      <c r="R41" s="165"/>
      <c r="S41" s="165"/>
      <c r="T41" s="165"/>
      <c r="U41" s="165"/>
      <c r="V41" s="165"/>
      <c r="W41" s="165"/>
    </row>
    <row r="42" spans="2:23" ht="12" thickBot="1" x14ac:dyDescent="0.25">
      <c r="B42" s="183" t="s">
        <v>288</v>
      </c>
      <c r="C42" s="184">
        <f t="shared" ref="C42:K42" si="16">C27+SUM(C29:C37)</f>
        <v>5536271</v>
      </c>
      <c r="D42" s="185">
        <f t="shared" si="16"/>
        <v>-2673247.6999999997</v>
      </c>
      <c r="E42" s="184">
        <f t="shared" si="16"/>
        <v>75959199</v>
      </c>
      <c r="F42" s="184">
        <f t="shared" si="16"/>
        <v>14125802.362</v>
      </c>
      <c r="G42" s="184">
        <f t="shared" si="16"/>
        <v>96512276.895896092</v>
      </c>
      <c r="H42" s="143">
        <f t="shared" si="16"/>
        <v>35842540.236543223</v>
      </c>
      <c r="I42" s="143">
        <f t="shared" si="16"/>
        <v>225302841.79443932</v>
      </c>
      <c r="J42" s="184">
        <f t="shared" si="16"/>
        <v>27001245.134929299</v>
      </c>
      <c r="K42" s="184">
        <f t="shared" si="16"/>
        <v>252304086.92936862</v>
      </c>
      <c r="N42" s="170" t="s">
        <v>289</v>
      </c>
      <c r="O42" s="143">
        <f>C42</f>
        <v>5536271</v>
      </c>
      <c r="P42" s="143">
        <f t="shared" ref="P42:W42" si="17">D42</f>
        <v>-2673247.6999999997</v>
      </c>
      <c r="Q42" s="143">
        <f t="shared" si="17"/>
        <v>75959199</v>
      </c>
      <c r="R42" s="143">
        <f t="shared" si="17"/>
        <v>14125802.362</v>
      </c>
      <c r="S42" s="143">
        <f t="shared" si="17"/>
        <v>96512276.895896092</v>
      </c>
      <c r="T42" s="143">
        <f t="shared" si="17"/>
        <v>35842540.236543223</v>
      </c>
      <c r="U42" s="143">
        <f t="shared" si="17"/>
        <v>225302841.79443932</v>
      </c>
      <c r="V42" s="143">
        <f t="shared" si="17"/>
        <v>27001245.134929299</v>
      </c>
      <c r="W42" s="143">
        <f t="shared" si="17"/>
        <v>252304086.92936862</v>
      </c>
    </row>
    <row r="43" spans="2:23" ht="12" thickTop="1" x14ac:dyDescent="0.2">
      <c r="H43" s="194"/>
      <c r="I43" s="194"/>
      <c r="J43" s="194"/>
      <c r="K43" s="1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CF</vt:lpstr>
      <vt:lpstr>SOCE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Irinoiu</dc:creator>
  <cp:lastModifiedBy>Alina Irinoiu</cp:lastModifiedBy>
  <dcterms:created xsi:type="dcterms:W3CDTF">2021-12-20T07:35:13Z</dcterms:created>
  <dcterms:modified xsi:type="dcterms:W3CDTF">2021-12-20T07:57:09Z</dcterms:modified>
</cp:coreProperties>
</file>